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annschaften" sheetId="1" r:id="rId1"/>
    <sheet name="Spielplan_Sa" sheetId="2" r:id="rId2"/>
    <sheet name="Spielplan_So" sheetId="3" r:id="rId3"/>
  </sheets>
  <externalReferences>
    <externalReference r:id="rId6"/>
  </externalReferences>
  <definedNames>
    <definedName name="_xlnm.Print_Area" localSheetId="0">'Mannschaften'!$A$1:$AF$158</definedName>
    <definedName name="_xlnm.Print_Area" localSheetId="1">'Spielplan_Sa'!$B$1:$Y$55</definedName>
    <definedName name="_xlnm.Print_Area" localSheetId="2">'Spielplan_So'!$A$1:$V$38</definedName>
    <definedName name="Mannschaft">'Mannschaften'!$C$10:$AE$10</definedName>
    <definedName name="PlanS">'Spielplan_Sa'!$A$19:$Y$55</definedName>
    <definedName name="Spieler">'Mannschaften'!$C$13:$E$141</definedName>
    <definedName name="Spielplan">'[1]Spielpl'!$A$14:$M$31</definedName>
  </definedNames>
  <calcPr fullCalcOnLoad="1"/>
</workbook>
</file>

<file path=xl/sharedStrings.xml><?xml version="1.0" encoding="utf-8"?>
<sst xmlns="http://schemas.openxmlformats.org/spreadsheetml/2006/main" count="526" uniqueCount="185">
  <si>
    <t>Faustball</t>
  </si>
  <si>
    <t>1.</t>
  </si>
  <si>
    <t>2.</t>
  </si>
  <si>
    <t>3.</t>
  </si>
  <si>
    <t>Deutsche Meisterschaft Senioren Feld 2008</t>
  </si>
  <si>
    <t>Art der Veranstaltung</t>
  </si>
  <si>
    <t>Klasse:</t>
  </si>
  <si>
    <t>Frauen 35</t>
  </si>
  <si>
    <t>Stichtag:</t>
  </si>
  <si>
    <t>Geb.-Dat., ab/bis zu dem gespielt werden darf</t>
  </si>
  <si>
    <t>Wardenburg</t>
  </si>
  <si>
    <t>/</t>
  </si>
  <si>
    <t>Ort der Veranstaltung, 2. Tag automatisch</t>
  </si>
  <si>
    <t xml:space="preserve">Ausrichter:     </t>
  </si>
  <si>
    <t>SV Moslesfehn</t>
  </si>
  <si>
    <t>ausrichtender Verein</t>
  </si>
  <si>
    <t>Mannschaftsaufstellungen</t>
  </si>
  <si>
    <t>Gruppe A</t>
  </si>
  <si>
    <t>Verein</t>
  </si>
  <si>
    <t>Nord 1</t>
  </si>
  <si>
    <t>Nord 3</t>
  </si>
  <si>
    <t>Nord 5</t>
  </si>
  <si>
    <t>Nord 7</t>
  </si>
  <si>
    <t>West 1</t>
  </si>
  <si>
    <t>Platzierung bei der RM</t>
  </si>
  <si>
    <t>TuS Spenge</t>
  </si>
  <si>
    <t>USC Bochum</t>
  </si>
  <si>
    <t>TV GH Brettorf</t>
  </si>
  <si>
    <t>TKD Duisburg</t>
  </si>
  <si>
    <t>TG Oggersheim</t>
  </si>
  <si>
    <t>Spieler</t>
  </si>
  <si>
    <t>Nr</t>
  </si>
  <si>
    <t>Mf</t>
  </si>
  <si>
    <t>Name</t>
  </si>
  <si>
    <t>Anja Burghardt</t>
  </si>
  <si>
    <t>Kerstin Braatz</t>
  </si>
  <si>
    <t>Tanja Ulrich</t>
  </si>
  <si>
    <t>Marianne Leysing</t>
  </si>
  <si>
    <t>Tanja Appel</t>
  </si>
  <si>
    <t>Martina Burghardt</t>
  </si>
  <si>
    <t>Cornelia Lenhart</t>
  </si>
  <si>
    <t>Bettina Luthardt</t>
  </si>
  <si>
    <t>Heike Schmitz</t>
  </si>
  <si>
    <t>Claudia Dümmermann</t>
  </si>
  <si>
    <t>Sind Begriffe/Vereine/Namen</t>
  </si>
  <si>
    <t>Barbara Henn</t>
  </si>
  <si>
    <t>Susanne Kandetzki</t>
  </si>
  <si>
    <t>Elke Kläner</t>
  </si>
  <si>
    <t>Andrea Ehlers</t>
  </si>
  <si>
    <t>Isolde Fouquet</t>
  </si>
  <si>
    <t>zu lang, sind sie zu kürzen</t>
  </si>
  <si>
    <t>Susanne Schulz</t>
  </si>
  <si>
    <t>Birgit Masuch</t>
  </si>
  <si>
    <t>Karin Bode</t>
  </si>
  <si>
    <t>Brigitte Ziesing</t>
  </si>
  <si>
    <t>Claudia Ganz</t>
  </si>
  <si>
    <t>oder die Schriftgröße im</t>
  </si>
  <si>
    <t>Anja Rennhoff</t>
  </si>
  <si>
    <t>Sabine Osterfeld</t>
  </si>
  <si>
    <t>Bianca Wiese</t>
  </si>
  <si>
    <t>Kerstin Müller</t>
  </si>
  <si>
    <t>Kirsten Hähn</t>
  </si>
  <si>
    <t>jeweiligen Tabellenblatt</t>
  </si>
  <si>
    <t>Stefanie Bureick</t>
  </si>
  <si>
    <t>Ulrike Wolf</t>
  </si>
  <si>
    <t>Marion Einemann</t>
  </si>
  <si>
    <t>Rosi Elsner</t>
  </si>
  <si>
    <t>Claudia Laux</t>
  </si>
  <si>
    <t>zu verändern</t>
  </si>
  <si>
    <t>Blanka Kutscher</t>
  </si>
  <si>
    <t>Gabi Meiners</t>
  </si>
  <si>
    <t>Britta Nagel</t>
  </si>
  <si>
    <t>Heike Stoklasa</t>
  </si>
  <si>
    <t>Trainer</t>
  </si>
  <si>
    <t>Rolf Albrecht</t>
  </si>
  <si>
    <t>Martin Bongers</t>
  </si>
  <si>
    <t>Betreuer</t>
  </si>
  <si>
    <t>Peter Leysing</t>
  </si>
  <si>
    <t>J. Kommert / G. Nagel</t>
  </si>
  <si>
    <t>Gruppe B</t>
  </si>
  <si>
    <t>Nord 2</t>
  </si>
  <si>
    <t>Nord 4</t>
  </si>
  <si>
    <t>Nord 6</t>
  </si>
  <si>
    <t>Süd 1</t>
  </si>
  <si>
    <t>Ahlhorner SV</t>
  </si>
  <si>
    <t>SV Düdenbüttel</t>
  </si>
  <si>
    <t>TV Wanheimerort</t>
  </si>
  <si>
    <t>TV Böblingen</t>
  </si>
  <si>
    <t>Bianca Neuefeind</t>
  </si>
  <si>
    <t>Karen Mügge</t>
  </si>
  <si>
    <t>Kerstin Lubojanski</t>
  </si>
  <si>
    <t>Elke Schöck</t>
  </si>
  <si>
    <t>Ilka Kreye</t>
  </si>
  <si>
    <t>Simone Mügge</t>
  </si>
  <si>
    <t>Britta Oßwald-H.</t>
  </si>
  <si>
    <t>Gisela Hettig</t>
  </si>
  <si>
    <t>Britta Neuenfeld</t>
  </si>
  <si>
    <t>Bettina Brunswig</t>
  </si>
  <si>
    <t>Diana Perschke-S.</t>
  </si>
  <si>
    <t>Uli Niemann</t>
  </si>
  <si>
    <t>Sybille Siebler</t>
  </si>
  <si>
    <t>Danja Zühlsdorff</t>
  </si>
  <si>
    <t>Claudia Schmidt</t>
  </si>
  <si>
    <t>Steffi Frindt</t>
  </si>
  <si>
    <t>Elke Muhle</t>
  </si>
  <si>
    <t>Angela Busch</t>
  </si>
  <si>
    <t>Michaela Dominicus</t>
  </si>
  <si>
    <t>Heike Müller</t>
  </si>
  <si>
    <t>Edda Meiners</t>
  </si>
  <si>
    <t>Petra Lünser</t>
  </si>
  <si>
    <t>Martina Oßwald</t>
  </si>
  <si>
    <t>Heike Hamann</t>
  </si>
  <si>
    <t>Anette Köhne</t>
  </si>
  <si>
    <t>Anne-Kathrin Witt</t>
  </si>
  <si>
    <t>Sabine Fesl</t>
  </si>
  <si>
    <t>Guido Neuburg</t>
  </si>
  <si>
    <t xml:space="preserve">Olaf Niemann </t>
  </si>
  <si>
    <t xml:space="preserve">          Spielplan      </t>
  </si>
  <si>
    <t>09:30 Begrüßung</t>
  </si>
  <si>
    <t>Dg</t>
  </si>
  <si>
    <t>Zeit</t>
  </si>
  <si>
    <t>Spiel</t>
  </si>
  <si>
    <t>Feld</t>
  </si>
  <si>
    <t>Mannschaft A</t>
  </si>
  <si>
    <t>:</t>
  </si>
  <si>
    <t>Mannschaft B</t>
  </si>
  <si>
    <t>Ergebnis</t>
  </si>
  <si>
    <t>Anschreiber/</t>
  </si>
  <si>
    <t>Schiedsrichter</t>
  </si>
  <si>
    <t>1A</t>
  </si>
  <si>
    <t>2A</t>
  </si>
  <si>
    <t>3A</t>
  </si>
  <si>
    <t>1B</t>
  </si>
  <si>
    <t>2B</t>
  </si>
  <si>
    <t>3B</t>
  </si>
  <si>
    <t>Bälle</t>
  </si>
  <si>
    <t>Sätze</t>
  </si>
  <si>
    <t>Punkte</t>
  </si>
  <si>
    <t>1. Satz</t>
  </si>
  <si>
    <t>2. Satz</t>
  </si>
  <si>
    <t>3. Satz</t>
  </si>
  <si>
    <t>Linienrichter</t>
  </si>
  <si>
    <t>Die Zeiten nach einer</t>
  </si>
  <si>
    <t>grünen Zeit</t>
  </si>
  <si>
    <t>werden jeweils um 30 Min. erhöht</t>
  </si>
  <si>
    <t>Vorrunde Gruppe A</t>
  </si>
  <si>
    <t>Vorrunde Gruppe B</t>
  </si>
  <si>
    <t xml:space="preserve">Spielplan      </t>
  </si>
  <si>
    <t xml:space="preserve">         Stand nach der Vorrunde</t>
  </si>
  <si>
    <t>4.</t>
  </si>
  <si>
    <t>5.</t>
  </si>
  <si>
    <t>Spielklasse</t>
  </si>
  <si>
    <t>Datum</t>
  </si>
  <si>
    <t>4. Gruppe A</t>
  </si>
  <si>
    <t>5. Gruppe B</t>
  </si>
  <si>
    <t>Platzierung</t>
  </si>
  <si>
    <t>3. Gruppe A</t>
  </si>
  <si>
    <t>4. Gruppe B</t>
  </si>
  <si>
    <t>5. Gruppe A</t>
  </si>
  <si>
    <t>3. Gruppe B</t>
  </si>
  <si>
    <t>2. Gruppe B</t>
  </si>
  <si>
    <t>Qualifikation</t>
  </si>
  <si>
    <t>1. Gruppe B</t>
  </si>
  <si>
    <t>2. Gruppe A</t>
  </si>
  <si>
    <t>1. Gruppe A</t>
  </si>
  <si>
    <t>Verlierer Spiel 21</t>
  </si>
  <si>
    <t>Verlierer Spiel 22</t>
  </si>
  <si>
    <t>Platz 9/10</t>
  </si>
  <si>
    <t>Sieger Spiel 21</t>
  </si>
  <si>
    <t>Sieger Spiel 22</t>
  </si>
  <si>
    <t>Platz 7/8</t>
  </si>
  <si>
    <t>Sieger Spiel 23</t>
  </si>
  <si>
    <t>Halbfinale</t>
  </si>
  <si>
    <t>Ausrichter</t>
  </si>
  <si>
    <t>Sieger Spiel 24</t>
  </si>
  <si>
    <t>Verlierer Spiel 23</t>
  </si>
  <si>
    <t>Verlierer Spiel 24</t>
  </si>
  <si>
    <t>Platz 5/6</t>
  </si>
  <si>
    <t>Verlierer Spiel 27</t>
  </si>
  <si>
    <t>Verlierer Spiel 28</t>
  </si>
  <si>
    <t>Platz 3/4</t>
  </si>
  <si>
    <t>Sieger Spiel 27</t>
  </si>
  <si>
    <t>Sieger Spiel 28</t>
  </si>
  <si>
    <t>Endspiel</t>
  </si>
  <si>
    <t>Finale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</si>
</sst>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mmmmm"/>
    <numFmt numFmtId="166" formatCode="dd/mm/yy;@"/>
    <numFmt numFmtId="167" formatCode="h:mm;@"/>
    <numFmt numFmtId="168" formatCode="h:mm"/>
  </numFmts>
  <fonts count="23">
    <font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b/>
      <sz val="16"/>
      <name val="FuturaA Bk BT"/>
      <family val="2"/>
    </font>
    <font>
      <sz val="10"/>
      <name val="FuturaA Bk BT"/>
      <family val="2"/>
    </font>
    <font>
      <b/>
      <sz val="14"/>
      <name val="FuturaA Bk BT"/>
      <family val="0"/>
    </font>
    <font>
      <b/>
      <sz val="10"/>
      <name val="FuturaA Bk BT"/>
      <family val="2"/>
    </font>
    <font>
      <sz val="8"/>
      <name val="FuturaA Bk BT"/>
      <family val="2"/>
    </font>
    <font>
      <sz val="10"/>
      <color indexed="10"/>
      <name val="Arial"/>
      <family val="2"/>
    </font>
    <font>
      <i/>
      <sz val="8"/>
      <name val="FuturaA Bk BT"/>
      <family val="2"/>
    </font>
    <font>
      <sz val="14"/>
      <name val="FuturaA Bk BT"/>
      <family val="0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4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vertical="center"/>
    </xf>
    <xf numFmtId="14" fontId="2" fillId="3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/>
    </xf>
    <xf numFmtId="14" fontId="2" fillId="3" borderId="0" xfId="0" applyNumberFormat="1" applyFont="1" applyFill="1" applyAlignment="1">
      <alignment/>
    </xf>
    <xf numFmtId="0" fontId="7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2" borderId="0" xfId="0" applyFont="1" applyFill="1" applyBorder="1" applyAlignment="1">
      <alignment/>
    </xf>
    <xf numFmtId="0" fontId="11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1" fillId="2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12" fillId="3" borderId="11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0" fontId="13" fillId="2" borderId="0" xfId="0" applyFont="1" applyFill="1" applyAlignment="1">
      <alignment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4" fillId="3" borderId="22" xfId="0" applyFont="1" applyFill="1" applyBorder="1" applyAlignment="1">
      <alignment/>
    </xf>
    <xf numFmtId="0" fontId="14" fillId="3" borderId="23" xfId="0" applyFont="1" applyFill="1" applyBorder="1" applyAlignment="1">
      <alignment/>
    </xf>
    <xf numFmtId="0" fontId="11" fillId="0" borderId="24" xfId="0" applyFont="1" applyBorder="1" applyAlignment="1">
      <alignment/>
    </xf>
    <xf numFmtId="0" fontId="4" fillId="2" borderId="25" xfId="0" applyFont="1" applyFill="1" applyBorder="1" applyAlignment="1">
      <alignment vertical="center"/>
    </xf>
    <xf numFmtId="0" fontId="11" fillId="3" borderId="26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4" fillId="3" borderId="27" xfId="0" applyFont="1" applyFill="1" applyBorder="1" applyAlignment="1">
      <alignment/>
    </xf>
    <xf numFmtId="0" fontId="14" fillId="3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2" borderId="29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/>
    </xf>
    <xf numFmtId="0" fontId="11" fillId="2" borderId="32" xfId="0" applyFont="1" applyFill="1" applyBorder="1" applyAlignment="1">
      <alignment/>
    </xf>
    <xf numFmtId="0" fontId="14" fillId="3" borderId="33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0" fontId="17" fillId="0" borderId="38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/>
    </xf>
    <xf numFmtId="167" fontId="3" fillId="3" borderId="41" xfId="0" applyNumberFormat="1" applyFont="1" applyFill="1" applyBorder="1" applyAlignment="1">
      <alignment/>
    </xf>
    <xf numFmtId="0" fontId="3" fillId="3" borderId="22" xfId="0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166" fontId="0" fillId="3" borderId="44" xfId="0" applyNumberFormat="1" applyFont="1" applyFill="1" applyBorder="1" applyAlignment="1">
      <alignment horizontal="left" vertical="center"/>
    </xf>
    <xf numFmtId="1" fontId="4" fillId="3" borderId="22" xfId="0" applyNumberFormat="1" applyFont="1" applyFill="1" applyBorder="1" applyAlignment="1">
      <alignment horizontal="center" vertical="center"/>
    </xf>
    <xf numFmtId="1" fontId="0" fillId="3" borderId="35" xfId="0" applyNumberFormat="1" applyFont="1" applyFill="1" applyBorder="1" applyAlignment="1">
      <alignment horizontal="center" vertical="center"/>
    </xf>
    <xf numFmtId="1" fontId="0" fillId="3" borderId="29" xfId="0" applyNumberFormat="1" applyFont="1" applyFill="1" applyBorder="1" applyAlignment="1">
      <alignment horizontal="center" vertical="center"/>
    </xf>
    <xf numFmtId="1" fontId="0" fillId="3" borderId="36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20" fillId="0" borderId="42" xfId="0" applyFont="1" applyBorder="1" applyAlignment="1">
      <alignment/>
    </xf>
    <xf numFmtId="167" fontId="20" fillId="3" borderId="42" xfId="0" applyNumberFormat="1" applyFont="1" applyFill="1" applyBorder="1" applyAlignment="1">
      <alignment/>
    </xf>
    <xf numFmtId="0" fontId="3" fillId="3" borderId="18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0" fillId="3" borderId="39" xfId="0" applyNumberFormat="1" applyFont="1" applyFill="1" applyBorder="1" applyAlignment="1">
      <alignment horizontal="center" vertical="center"/>
    </xf>
    <xf numFmtId="1" fontId="0" fillId="3" borderId="45" xfId="0" applyNumberFormat="1" applyFont="1" applyFill="1" applyBorder="1" applyAlignment="1">
      <alignment horizontal="center" vertical="center"/>
    </xf>
    <xf numFmtId="1" fontId="0" fillId="3" borderId="40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2" borderId="0" xfId="0" applyNumberFormat="1" applyFont="1" applyFill="1" applyAlignment="1">
      <alignment horizontal="left"/>
    </xf>
    <xf numFmtId="1" fontId="0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166" fontId="16" fillId="0" borderId="0" xfId="1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29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6" fontId="0" fillId="2" borderId="0" xfId="0" applyNumberFormat="1" applyFill="1" applyAlignment="1">
      <alignment/>
    </xf>
    <xf numFmtId="1" fontId="4" fillId="2" borderId="22" xfId="0" applyNumberFormat="1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8" xfId="0" applyFont="1" applyBorder="1" applyAlignment="1">
      <alignment horizontal="left" vertical="center"/>
    </xf>
    <xf numFmtId="0" fontId="11" fillId="0" borderId="48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51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left" vertical="center"/>
    </xf>
    <xf numFmtId="0" fontId="3" fillId="0" borderId="5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4" fillId="3" borderId="3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3" borderId="52" xfId="0" applyFont="1" applyFill="1" applyBorder="1" applyAlignment="1">
      <alignment horizontal="center" vertical="center"/>
    </xf>
    <xf numFmtId="167" fontId="3" fillId="3" borderId="52" xfId="0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1">
    <dxf>
      <font>
        <b val="0"/>
        <color rgb="FFFF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3</xdr:row>
      <xdr:rowOff>209550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1104900</xdr:colOff>
      <xdr:row>3</xdr:row>
      <xdr:rowOff>209550</xdr:rowOff>
    </xdr:to>
    <xdr:pic>
      <xdr:nvPicPr>
        <xdr:cNvPr id="2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10668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0</xdr:row>
      <xdr:rowOff>9525</xdr:rowOff>
    </xdr:from>
    <xdr:to>
      <xdr:col>22</xdr:col>
      <xdr:colOff>666750</xdr:colOff>
      <xdr:row>6</xdr:row>
      <xdr:rowOff>104775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9525"/>
          <a:ext cx="11906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400050</xdr:colOff>
      <xdr:row>6</xdr:row>
      <xdr:rowOff>95250</xdr:rowOff>
    </xdr:to>
    <xdr:pic>
      <xdr:nvPicPr>
        <xdr:cNvPr id="2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123825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333375</xdr:colOff>
      <xdr:row>0</xdr:row>
      <xdr:rowOff>19050</xdr:rowOff>
    </xdr:from>
    <xdr:to>
      <xdr:col>21</xdr:col>
      <xdr:colOff>666750</xdr:colOff>
      <xdr:row>3</xdr:row>
      <xdr:rowOff>142875</xdr:rowOff>
    </xdr:to>
    <xdr:pic>
      <xdr:nvPicPr>
        <xdr:cNvPr id="2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9050"/>
          <a:ext cx="12001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Katja\Eigene%20Dateien\Christopher\Projekte\Sportwoche\Dokumente%20und%20Einstellungen\Siegfried%20Linke\Eigene%20Dateien\Slinke\Schieri\DM-Bad%20Wimpfen\Dokumente%20und%20Einstellungen\Siegfried%20Linke\Eigene%20Dateien\Slinke\Schieri\M60_06\S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9"/>
  <sheetViews>
    <sheetView workbookViewId="0" topLeftCell="A16">
      <selection activeCell="E153" sqref="E153"/>
    </sheetView>
  </sheetViews>
  <sheetFormatPr defaultColWidth="11.421875" defaultRowHeight="12.75"/>
  <cols>
    <col min="2" max="2" width="0" style="1" hidden="1" customWidth="1"/>
    <col min="3" max="4" width="4.7109375" style="2" customWidth="1"/>
    <col min="5" max="5" width="16.7109375" style="0" customWidth="1"/>
    <col min="6" max="7" width="4.7109375" style="2" customWidth="1"/>
    <col min="8" max="8" width="16.7109375" style="0" customWidth="1"/>
    <col min="9" max="10" width="4.7109375" style="2" customWidth="1"/>
    <col min="11" max="11" width="16.7109375" style="0" customWidth="1"/>
    <col min="12" max="13" width="4.7109375" style="2" customWidth="1"/>
    <col min="14" max="14" width="16.7109375" style="0" customWidth="1"/>
    <col min="15" max="16" width="4.7109375" style="2" customWidth="1"/>
    <col min="17" max="17" width="16.7109375" style="0" customWidth="1"/>
    <col min="18" max="19" width="0" style="1" hidden="1" customWidth="1"/>
    <col min="20" max="20" width="0" style="3" hidden="1" customWidth="1"/>
    <col min="21" max="22" width="0" style="1" hidden="1" customWidth="1"/>
    <col min="23" max="23" width="0" style="3" hidden="1" customWidth="1"/>
    <col min="24" max="25" width="0" style="1" hidden="1" customWidth="1"/>
    <col min="26" max="26" width="0" style="3" hidden="1" customWidth="1"/>
    <col min="27" max="28" width="0" style="1" hidden="1" customWidth="1"/>
    <col min="29" max="29" width="0" style="3" hidden="1" customWidth="1"/>
    <col min="30" max="31" width="0" style="1" hidden="1" customWidth="1"/>
    <col min="32" max="32" width="0" style="3" hidden="1" customWidth="1"/>
  </cols>
  <sheetData>
    <row r="1" spans="4:16" ht="27" customHeight="1">
      <c r="D1" s="183" t="s">
        <v>0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2:34" ht="23.25" customHeight="1">
      <c r="B2"/>
      <c r="C2"/>
      <c r="D2" s="184" t="s">
        <v>4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R2" s="4"/>
      <c r="S2" s="4"/>
      <c r="AG2" s="3" t="s">
        <v>5</v>
      </c>
      <c r="AH2" s="3"/>
    </row>
    <row r="3" spans="2:36" ht="15.75" customHeight="1">
      <c r="B3"/>
      <c r="C3"/>
      <c r="D3" s="5"/>
      <c r="E3" s="185" t="s">
        <v>6</v>
      </c>
      <c r="F3" s="185"/>
      <c r="G3" s="185"/>
      <c r="H3" s="6" t="s">
        <v>7</v>
      </c>
      <c r="I3" s="7"/>
      <c r="J3" s="7"/>
      <c r="K3" s="8" t="s">
        <v>8</v>
      </c>
      <c r="L3" s="7"/>
      <c r="M3" s="7"/>
      <c r="N3" s="9">
        <v>27029</v>
      </c>
      <c r="O3" s="5"/>
      <c r="P3" s="5"/>
      <c r="R3" s="4"/>
      <c r="S3" s="4"/>
      <c r="AG3" s="3" t="s">
        <v>9</v>
      </c>
      <c r="AH3" s="3"/>
      <c r="AI3" s="3"/>
      <c r="AJ3" s="3"/>
    </row>
    <row r="4" spans="2:35" ht="18" customHeight="1">
      <c r="B4"/>
      <c r="C4"/>
      <c r="D4" s="7"/>
      <c r="E4" s="7"/>
      <c r="F4" s="186" t="s">
        <v>10</v>
      </c>
      <c r="G4" s="186"/>
      <c r="H4" s="186"/>
      <c r="I4" s="10"/>
      <c r="J4" s="7"/>
      <c r="K4" s="11">
        <v>39331</v>
      </c>
      <c r="L4" s="12" t="s">
        <v>11</v>
      </c>
      <c r="M4" s="187">
        <f>IF(K4="Dat 1.Tg","Dat 2.Tg",K4+1)</f>
        <v>39332</v>
      </c>
      <c r="N4" s="187"/>
      <c r="O4" s="7"/>
      <c r="P4" s="7"/>
      <c r="R4" s="4"/>
      <c r="S4" s="4"/>
      <c r="AG4" s="3" t="s">
        <v>12</v>
      </c>
      <c r="AH4" s="3"/>
      <c r="AI4" s="3"/>
    </row>
    <row r="5" spans="1:34" ht="18" customHeight="1">
      <c r="A5" s="188" t="s">
        <v>13</v>
      </c>
      <c r="B5" s="188"/>
      <c r="C5" s="188"/>
      <c r="D5" s="188"/>
      <c r="E5" s="188"/>
      <c r="F5" s="188"/>
      <c r="G5" s="188"/>
      <c r="H5" s="188"/>
      <c r="I5" s="186" t="s">
        <v>14</v>
      </c>
      <c r="J5" s="186"/>
      <c r="K5" s="186"/>
      <c r="L5" s="186"/>
      <c r="M5" s="186"/>
      <c r="N5" s="7"/>
      <c r="O5" s="7"/>
      <c r="P5" s="7"/>
      <c r="R5" s="4"/>
      <c r="S5" s="4"/>
      <c r="AG5" s="3" t="s">
        <v>15</v>
      </c>
      <c r="AH5" s="3"/>
    </row>
    <row r="6" spans="1:19" ht="18" customHeight="1">
      <c r="A6" s="189" t="s">
        <v>16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3"/>
      <c r="S6" s="13"/>
    </row>
    <row r="7" spans="1:19" ht="15" customHeight="1">
      <c r="A7" s="190" t="s">
        <v>17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4"/>
      <c r="S7" s="14"/>
    </row>
    <row r="8" spans="1:32" s="16" customFormat="1" ht="12.75" customHeight="1">
      <c r="A8" s="191" t="s">
        <v>18</v>
      </c>
      <c r="B8" s="15"/>
      <c r="C8" s="192" t="s">
        <v>18</v>
      </c>
      <c r="D8" s="192"/>
      <c r="E8" s="192"/>
      <c r="F8" s="192" t="s">
        <v>18</v>
      </c>
      <c r="G8" s="192"/>
      <c r="H8" s="192"/>
      <c r="I8" s="192" t="s">
        <v>18</v>
      </c>
      <c r="J8" s="192"/>
      <c r="K8" s="192"/>
      <c r="L8" s="192" t="s">
        <v>18</v>
      </c>
      <c r="M8" s="192"/>
      <c r="N8" s="192"/>
      <c r="O8" s="192" t="s">
        <v>18</v>
      </c>
      <c r="P8" s="192"/>
      <c r="Q8" s="192"/>
      <c r="R8" s="14"/>
      <c r="S8" s="14"/>
      <c r="T8" s="3"/>
      <c r="U8" s="1"/>
      <c r="V8" s="1"/>
      <c r="W8" s="3"/>
      <c r="X8" s="1"/>
      <c r="Y8" s="1"/>
      <c r="Z8" s="3"/>
      <c r="AA8" s="1"/>
      <c r="AB8" s="1"/>
      <c r="AC8" s="3"/>
      <c r="AD8" s="1"/>
      <c r="AE8" s="1"/>
      <c r="AF8" s="3"/>
    </row>
    <row r="9" spans="1:34" s="16" customFormat="1" ht="12.75" customHeight="1">
      <c r="A9" s="191"/>
      <c r="B9" s="17"/>
      <c r="C9" s="193" t="s">
        <v>19</v>
      </c>
      <c r="D9" s="193"/>
      <c r="E9" s="193"/>
      <c r="F9" s="193" t="s">
        <v>20</v>
      </c>
      <c r="G9" s="193"/>
      <c r="H9" s="193"/>
      <c r="I9" s="193" t="s">
        <v>21</v>
      </c>
      <c r="J9" s="193"/>
      <c r="K9" s="193"/>
      <c r="L9" s="193" t="s">
        <v>22</v>
      </c>
      <c r="M9" s="193"/>
      <c r="N9" s="193"/>
      <c r="O9" s="193" t="s">
        <v>23</v>
      </c>
      <c r="P9" s="193"/>
      <c r="Q9" s="193"/>
      <c r="R9" s="14"/>
      <c r="S9" s="14"/>
      <c r="T9" s="3"/>
      <c r="U9" s="1"/>
      <c r="V9" s="1"/>
      <c r="W9" s="3"/>
      <c r="X9" s="1"/>
      <c r="Y9" s="1"/>
      <c r="Z9" s="3"/>
      <c r="AA9" s="1"/>
      <c r="AB9" s="1"/>
      <c r="AC9" s="3"/>
      <c r="AD9" s="1"/>
      <c r="AE9" s="1"/>
      <c r="AF9" s="3"/>
      <c r="AG9" s="3" t="s">
        <v>24</v>
      </c>
      <c r="AH9" s="3"/>
    </row>
    <row r="10" spans="1:34" ht="12.75" customHeight="1">
      <c r="A10" s="191"/>
      <c r="B10" s="18"/>
      <c r="C10" s="194" t="s">
        <v>25</v>
      </c>
      <c r="D10" s="194"/>
      <c r="E10" s="194"/>
      <c r="F10" s="194" t="s">
        <v>26</v>
      </c>
      <c r="G10" s="194"/>
      <c r="H10" s="194"/>
      <c r="I10" s="194" t="s">
        <v>27</v>
      </c>
      <c r="J10" s="194"/>
      <c r="K10" s="194"/>
      <c r="L10" s="194" t="s">
        <v>28</v>
      </c>
      <c r="M10" s="194"/>
      <c r="N10" s="194"/>
      <c r="O10" s="194" t="s">
        <v>29</v>
      </c>
      <c r="P10" s="194"/>
      <c r="Q10" s="194"/>
      <c r="R10" t="str">
        <f>C145</f>
        <v>Ahlhorner SV</v>
      </c>
      <c r="S10"/>
      <c r="T10"/>
      <c r="U10" t="str">
        <f>F145</f>
        <v>SV Düdenbüttel</v>
      </c>
      <c r="V10"/>
      <c r="W10"/>
      <c r="X10" t="str">
        <f>I145</f>
        <v>TV Wanheimerort</v>
      </c>
      <c r="Y10"/>
      <c r="Z10"/>
      <c r="AA10" t="str">
        <f>L145</f>
        <v>TV Böblingen</v>
      </c>
      <c r="AB10"/>
      <c r="AC10"/>
      <c r="AD10" s="195">
        <f>O145</f>
        <v>0</v>
      </c>
      <c r="AE10" s="195"/>
      <c r="AF10" s="195"/>
      <c r="AG10" s="3" t="s">
        <v>18</v>
      </c>
      <c r="AH10" s="3"/>
    </row>
    <row r="11" spans="1:32" s="16" customFormat="1" ht="12.75" customHeight="1">
      <c r="A11" s="196" t="s">
        <v>30</v>
      </c>
      <c r="B11" s="19"/>
      <c r="C11" s="20" t="s">
        <v>31</v>
      </c>
      <c r="D11" s="21" t="s">
        <v>32</v>
      </c>
      <c r="E11" s="21" t="s">
        <v>33</v>
      </c>
      <c r="F11" s="20" t="s">
        <v>31</v>
      </c>
      <c r="G11" s="21" t="s">
        <v>32</v>
      </c>
      <c r="H11" s="21" t="s">
        <v>33</v>
      </c>
      <c r="I11" s="20" t="s">
        <v>31</v>
      </c>
      <c r="J11" s="21" t="s">
        <v>32</v>
      </c>
      <c r="K11" s="21" t="s">
        <v>33</v>
      </c>
      <c r="L11" s="20" t="s">
        <v>31</v>
      </c>
      <c r="M11" s="21" t="s">
        <v>32</v>
      </c>
      <c r="N11" s="21" t="s">
        <v>33</v>
      </c>
      <c r="O11" s="20" t="s">
        <v>31</v>
      </c>
      <c r="P11" s="21" t="s">
        <v>32</v>
      </c>
      <c r="Q11" s="22" t="s">
        <v>33</v>
      </c>
      <c r="AD11" s="23"/>
      <c r="AE11" s="23"/>
      <c r="AF11" s="23"/>
    </row>
    <row r="12" spans="1:31" s="1" customFormat="1" ht="12.75" customHeight="1" hidden="1">
      <c r="A12" s="196"/>
      <c r="B12" s="24"/>
      <c r="C12" s="25">
        <v>10</v>
      </c>
      <c r="D12" s="25"/>
      <c r="E12" s="26"/>
      <c r="F12" s="25">
        <v>22</v>
      </c>
      <c r="G12" s="25"/>
      <c r="H12" s="26"/>
      <c r="I12" s="25">
        <v>34</v>
      </c>
      <c r="J12" s="25"/>
      <c r="K12" s="26"/>
      <c r="L12" s="25">
        <v>46</v>
      </c>
      <c r="M12" s="25"/>
      <c r="N12" s="26"/>
      <c r="O12" s="25">
        <v>58</v>
      </c>
      <c r="P12" s="25"/>
      <c r="Q12" s="27"/>
      <c r="R12" s="14">
        <v>70</v>
      </c>
      <c r="S12" s="14"/>
      <c r="U12" s="14">
        <v>82</v>
      </c>
      <c r="V12" s="14"/>
      <c r="X12" s="14">
        <v>94</v>
      </c>
      <c r="Y12" s="14"/>
      <c r="AA12" s="14">
        <v>106</v>
      </c>
      <c r="AB12" s="14"/>
      <c r="AD12" s="14">
        <v>118</v>
      </c>
      <c r="AE12" s="14"/>
    </row>
    <row r="13" spans="1:32" ht="12.75" customHeight="1">
      <c r="A13" s="196"/>
      <c r="B13" s="28">
        <v>10</v>
      </c>
      <c r="C13" s="29"/>
      <c r="D13" s="30"/>
      <c r="E13" s="31" t="s">
        <v>34</v>
      </c>
      <c r="F13" s="29"/>
      <c r="G13" s="30"/>
      <c r="H13" s="31" t="s">
        <v>35</v>
      </c>
      <c r="I13" s="29"/>
      <c r="J13" s="30"/>
      <c r="K13" s="31" t="s">
        <v>36</v>
      </c>
      <c r="L13" s="29"/>
      <c r="M13" s="30"/>
      <c r="N13" s="31" t="s">
        <v>37</v>
      </c>
      <c r="O13" s="29"/>
      <c r="P13" s="30"/>
      <c r="Q13" s="32" t="s">
        <v>38</v>
      </c>
      <c r="R13" s="33">
        <f aca="true" t="shared" si="0" ref="R13:Z13">C147</f>
        <v>0</v>
      </c>
      <c r="S13" s="33">
        <f t="shared" si="0"/>
        <v>0</v>
      </c>
      <c r="T13" s="33" t="str">
        <f t="shared" si="0"/>
        <v>Bianca Neuefeind</v>
      </c>
      <c r="U13" s="33">
        <f t="shared" si="0"/>
        <v>0</v>
      </c>
      <c r="V13" s="33">
        <f t="shared" si="0"/>
        <v>0</v>
      </c>
      <c r="W13" s="33" t="str">
        <f t="shared" si="0"/>
        <v>Karen Mügge</v>
      </c>
      <c r="X13" s="33">
        <f t="shared" si="0"/>
        <v>0</v>
      </c>
      <c r="Y13" s="33">
        <f t="shared" si="0"/>
        <v>0</v>
      </c>
      <c r="Z13" s="33" t="str">
        <f t="shared" si="0"/>
        <v>Kerstin Lubojanski</v>
      </c>
      <c r="AA13" s="33">
        <f aca="true" t="shared" si="1" ref="AA13:AF13">L147</f>
        <v>0</v>
      </c>
      <c r="AB13" s="33">
        <f t="shared" si="1"/>
        <v>0</v>
      </c>
      <c r="AC13" s="33" t="str">
        <f t="shared" si="1"/>
        <v>Elke Schöck</v>
      </c>
      <c r="AD13" s="33">
        <f t="shared" si="1"/>
        <v>0</v>
      </c>
      <c r="AE13" s="33">
        <f t="shared" si="1"/>
        <v>0</v>
      </c>
      <c r="AF13" s="33">
        <f t="shared" si="1"/>
        <v>0</v>
      </c>
    </row>
    <row r="14" spans="1:34" ht="12.75" customHeight="1">
      <c r="A14" s="196"/>
      <c r="B14" s="34">
        <v>11</v>
      </c>
      <c r="C14" s="29"/>
      <c r="D14" s="30"/>
      <c r="E14" s="35" t="s">
        <v>39</v>
      </c>
      <c r="F14" s="29"/>
      <c r="G14" s="30"/>
      <c r="H14" s="35" t="s">
        <v>40</v>
      </c>
      <c r="I14" s="29"/>
      <c r="J14" s="30"/>
      <c r="K14" s="35" t="s">
        <v>41</v>
      </c>
      <c r="L14" s="29"/>
      <c r="M14" s="30"/>
      <c r="N14" s="35" t="s">
        <v>42</v>
      </c>
      <c r="O14" s="29"/>
      <c r="P14" s="30"/>
      <c r="Q14" s="36" t="s">
        <v>43</v>
      </c>
      <c r="R14" s="33">
        <f aca="true" t="shared" si="2" ref="R14:R24">C148</f>
        <v>0</v>
      </c>
      <c r="S14" s="33">
        <f aca="true" t="shared" si="3" ref="S14:S24">D148</f>
        <v>0</v>
      </c>
      <c r="T14" s="33" t="str">
        <f aca="true" t="shared" si="4" ref="T14:T24">E148</f>
        <v>Ilka Kreye</v>
      </c>
      <c r="U14" s="33">
        <f aca="true" t="shared" si="5" ref="U14:U24">F148</f>
        <v>0</v>
      </c>
      <c r="V14" s="33">
        <f aca="true" t="shared" si="6" ref="V14:V24">G148</f>
        <v>0</v>
      </c>
      <c r="W14" s="33" t="str">
        <f aca="true" t="shared" si="7" ref="W14:W24">H148</f>
        <v>Simone Mügge</v>
      </c>
      <c r="X14" s="33">
        <f aca="true" t="shared" si="8" ref="X14:X24">I148</f>
        <v>0</v>
      </c>
      <c r="Y14" s="33">
        <f aca="true" t="shared" si="9" ref="Y14:Y24">J148</f>
        <v>0</v>
      </c>
      <c r="Z14" s="33" t="str">
        <f aca="true" t="shared" si="10" ref="Z14:Z24">K148</f>
        <v>Britta Oßwald-H.</v>
      </c>
      <c r="AA14" s="33">
        <f aca="true" t="shared" si="11" ref="AA14:AA24">L148</f>
        <v>0</v>
      </c>
      <c r="AB14" s="33">
        <f aca="true" t="shared" si="12" ref="AB14:AB24">M148</f>
        <v>0</v>
      </c>
      <c r="AC14" s="33" t="str">
        <f aca="true" t="shared" si="13" ref="AC14:AC24">N148</f>
        <v>Gisela Hettig</v>
      </c>
      <c r="AD14" s="33">
        <f aca="true" t="shared" si="14" ref="AD14:AD24">O148</f>
        <v>0</v>
      </c>
      <c r="AE14" s="33">
        <f aca="true" t="shared" si="15" ref="AE14:AE24">P148</f>
        <v>0</v>
      </c>
      <c r="AF14" s="33">
        <f aca="true" t="shared" si="16" ref="AF14:AF24">Q148</f>
        <v>0</v>
      </c>
      <c r="AG14" s="37" t="s">
        <v>44</v>
      </c>
      <c r="AH14" s="37"/>
    </row>
    <row r="15" spans="1:34" ht="12.75" customHeight="1">
      <c r="A15" s="196"/>
      <c r="B15" s="28">
        <v>12</v>
      </c>
      <c r="C15" s="29"/>
      <c r="D15" s="30"/>
      <c r="E15" s="35" t="s">
        <v>45</v>
      </c>
      <c r="F15" s="29"/>
      <c r="G15" s="30"/>
      <c r="H15" s="35" t="s">
        <v>46</v>
      </c>
      <c r="I15" s="29"/>
      <c r="J15" s="30"/>
      <c r="K15" s="35" t="s">
        <v>47</v>
      </c>
      <c r="L15" s="29"/>
      <c r="M15" s="30"/>
      <c r="N15" s="35" t="s">
        <v>48</v>
      </c>
      <c r="O15" s="29"/>
      <c r="P15" s="30"/>
      <c r="Q15" s="36" t="s">
        <v>49</v>
      </c>
      <c r="R15" s="33">
        <f t="shared" si="2"/>
        <v>0</v>
      </c>
      <c r="S15" s="33">
        <f t="shared" si="3"/>
        <v>0</v>
      </c>
      <c r="T15" s="33" t="str">
        <f t="shared" si="4"/>
        <v>Britta Neuenfeld</v>
      </c>
      <c r="U15" s="33">
        <f t="shared" si="5"/>
        <v>0</v>
      </c>
      <c r="V15" s="33">
        <f t="shared" si="6"/>
        <v>0</v>
      </c>
      <c r="W15" s="33" t="str">
        <f t="shared" si="7"/>
        <v>Bettina Brunswig</v>
      </c>
      <c r="X15" s="33">
        <f t="shared" si="8"/>
        <v>0</v>
      </c>
      <c r="Y15" s="33">
        <f t="shared" si="9"/>
        <v>0</v>
      </c>
      <c r="Z15" s="33" t="str">
        <f t="shared" si="10"/>
        <v>Diana Perschke-S.</v>
      </c>
      <c r="AA15" s="33">
        <f t="shared" si="11"/>
        <v>0</v>
      </c>
      <c r="AB15" s="33">
        <f t="shared" si="12"/>
        <v>0</v>
      </c>
      <c r="AC15" s="33" t="str">
        <f t="shared" si="13"/>
        <v>Uli Niemann</v>
      </c>
      <c r="AD15" s="33">
        <f t="shared" si="14"/>
        <v>0</v>
      </c>
      <c r="AE15" s="33">
        <f t="shared" si="15"/>
        <v>0</v>
      </c>
      <c r="AF15" s="33">
        <f t="shared" si="16"/>
        <v>0</v>
      </c>
      <c r="AG15" s="37" t="s">
        <v>50</v>
      </c>
      <c r="AH15" s="37"/>
    </row>
    <row r="16" spans="1:34" ht="12.75" customHeight="1">
      <c r="A16" s="196"/>
      <c r="B16" s="34">
        <v>13</v>
      </c>
      <c r="C16" s="29"/>
      <c r="D16" s="30"/>
      <c r="E16" s="35" t="s">
        <v>51</v>
      </c>
      <c r="F16" s="29"/>
      <c r="G16" s="30"/>
      <c r="H16" s="35" t="s">
        <v>52</v>
      </c>
      <c r="I16" s="29"/>
      <c r="J16" s="30"/>
      <c r="K16" s="35" t="s">
        <v>53</v>
      </c>
      <c r="L16" s="29"/>
      <c r="M16" s="30"/>
      <c r="N16" s="35" t="s">
        <v>54</v>
      </c>
      <c r="O16" s="29"/>
      <c r="P16" s="30"/>
      <c r="Q16" s="36" t="s">
        <v>55</v>
      </c>
      <c r="R16" s="33">
        <f t="shared" si="2"/>
        <v>0</v>
      </c>
      <c r="S16" s="33">
        <f t="shared" si="3"/>
        <v>0</v>
      </c>
      <c r="T16" s="33" t="str">
        <f t="shared" si="4"/>
        <v>Sybille Siebler</v>
      </c>
      <c r="U16" s="33">
        <f t="shared" si="5"/>
        <v>0</v>
      </c>
      <c r="V16" s="33">
        <f t="shared" si="6"/>
        <v>0</v>
      </c>
      <c r="W16" s="33" t="str">
        <f t="shared" si="7"/>
        <v>Danja Zühlsdorff</v>
      </c>
      <c r="X16" s="33">
        <f t="shared" si="8"/>
        <v>0</v>
      </c>
      <c r="Y16" s="33">
        <f t="shared" si="9"/>
        <v>0</v>
      </c>
      <c r="Z16" s="33" t="str">
        <f t="shared" si="10"/>
        <v>Claudia Schmidt</v>
      </c>
      <c r="AA16" s="33">
        <f t="shared" si="11"/>
        <v>0</v>
      </c>
      <c r="AB16" s="33">
        <f t="shared" si="12"/>
        <v>0</v>
      </c>
      <c r="AC16" s="33" t="str">
        <f t="shared" si="13"/>
        <v>Steffi Frindt</v>
      </c>
      <c r="AD16" s="33">
        <f t="shared" si="14"/>
        <v>0</v>
      </c>
      <c r="AE16" s="33">
        <f t="shared" si="15"/>
        <v>0</v>
      </c>
      <c r="AF16" s="33">
        <f t="shared" si="16"/>
        <v>0</v>
      </c>
      <c r="AG16" s="37" t="s">
        <v>56</v>
      </c>
      <c r="AH16" s="37"/>
    </row>
    <row r="17" spans="1:34" ht="12.75" customHeight="1">
      <c r="A17" s="196"/>
      <c r="B17" s="28">
        <v>14</v>
      </c>
      <c r="C17" s="29"/>
      <c r="D17" s="30"/>
      <c r="E17" s="35" t="s">
        <v>57</v>
      </c>
      <c r="F17" s="29"/>
      <c r="G17" s="30"/>
      <c r="H17" s="35" t="s">
        <v>58</v>
      </c>
      <c r="I17" s="29"/>
      <c r="J17" s="30"/>
      <c r="K17" s="35" t="s">
        <v>59</v>
      </c>
      <c r="L17" s="29"/>
      <c r="M17" s="30"/>
      <c r="N17" s="35" t="s">
        <v>60</v>
      </c>
      <c r="O17" s="29"/>
      <c r="P17" s="30"/>
      <c r="Q17" s="36" t="s">
        <v>61</v>
      </c>
      <c r="R17" s="33">
        <f t="shared" si="2"/>
        <v>0</v>
      </c>
      <c r="S17" s="33">
        <f t="shared" si="3"/>
        <v>0</v>
      </c>
      <c r="T17" s="33" t="str">
        <f t="shared" si="4"/>
        <v>Elke Muhle</v>
      </c>
      <c r="U17" s="33">
        <f t="shared" si="5"/>
        <v>0</v>
      </c>
      <c r="V17" s="33">
        <f t="shared" si="6"/>
        <v>0</v>
      </c>
      <c r="W17" s="33" t="str">
        <f t="shared" si="7"/>
        <v>Angela Busch</v>
      </c>
      <c r="X17" s="33">
        <f t="shared" si="8"/>
        <v>0</v>
      </c>
      <c r="Y17" s="33">
        <f t="shared" si="9"/>
        <v>0</v>
      </c>
      <c r="Z17" s="33" t="str">
        <f t="shared" si="10"/>
        <v>Michaela Dominicus</v>
      </c>
      <c r="AA17" s="33">
        <f t="shared" si="11"/>
        <v>0</v>
      </c>
      <c r="AB17" s="33">
        <f t="shared" si="12"/>
        <v>0</v>
      </c>
      <c r="AC17" s="33" t="str">
        <f t="shared" si="13"/>
        <v>Heike Müller</v>
      </c>
      <c r="AD17" s="33">
        <f t="shared" si="14"/>
        <v>0</v>
      </c>
      <c r="AE17" s="33">
        <f t="shared" si="15"/>
        <v>0</v>
      </c>
      <c r="AF17" s="33">
        <f t="shared" si="16"/>
        <v>0</v>
      </c>
      <c r="AG17" s="37" t="s">
        <v>62</v>
      </c>
      <c r="AH17" s="37"/>
    </row>
    <row r="18" spans="1:34" ht="12.75" customHeight="1">
      <c r="A18" s="196"/>
      <c r="B18" s="34">
        <v>15</v>
      </c>
      <c r="C18" s="29"/>
      <c r="D18" s="30"/>
      <c r="E18" s="35" t="s">
        <v>63</v>
      </c>
      <c r="F18" s="29"/>
      <c r="G18" s="30"/>
      <c r="H18" s="35" t="s">
        <v>64</v>
      </c>
      <c r="I18" s="29"/>
      <c r="J18" s="30"/>
      <c r="K18" s="35" t="s">
        <v>65</v>
      </c>
      <c r="L18" s="29"/>
      <c r="M18" s="30"/>
      <c r="N18" s="35" t="s">
        <v>66</v>
      </c>
      <c r="O18" s="29"/>
      <c r="P18" s="30"/>
      <c r="Q18" s="36" t="s">
        <v>67</v>
      </c>
      <c r="R18" s="33">
        <f t="shared" si="2"/>
        <v>0</v>
      </c>
      <c r="S18" s="33">
        <f t="shared" si="3"/>
        <v>0</v>
      </c>
      <c r="T18" s="33" t="str">
        <f t="shared" si="4"/>
        <v>Edda Meiners</v>
      </c>
      <c r="U18" s="33">
        <f t="shared" si="5"/>
        <v>0</v>
      </c>
      <c r="V18" s="33">
        <f t="shared" si="6"/>
        <v>0</v>
      </c>
      <c r="W18" s="33" t="str">
        <f t="shared" si="7"/>
        <v>Petra Lünser</v>
      </c>
      <c r="X18" s="33">
        <f t="shared" si="8"/>
        <v>0</v>
      </c>
      <c r="Y18" s="33">
        <f t="shared" si="9"/>
        <v>0</v>
      </c>
      <c r="Z18" s="33" t="str">
        <f t="shared" si="10"/>
        <v>Martina Oßwald</v>
      </c>
      <c r="AA18" s="33">
        <f t="shared" si="11"/>
        <v>0</v>
      </c>
      <c r="AB18" s="33">
        <f t="shared" si="12"/>
        <v>0</v>
      </c>
      <c r="AC18" s="33" t="str">
        <f t="shared" si="13"/>
        <v>Heike Hamann</v>
      </c>
      <c r="AD18" s="33">
        <f t="shared" si="14"/>
        <v>0</v>
      </c>
      <c r="AE18" s="33">
        <f t="shared" si="15"/>
        <v>0</v>
      </c>
      <c r="AF18" s="33">
        <f t="shared" si="16"/>
        <v>0</v>
      </c>
      <c r="AG18" s="37" t="s">
        <v>68</v>
      </c>
      <c r="AH18" s="37"/>
    </row>
    <row r="19" spans="1:32" ht="12.75" customHeight="1">
      <c r="A19" s="196"/>
      <c r="B19" s="28">
        <v>16</v>
      </c>
      <c r="C19" s="29"/>
      <c r="D19" s="30"/>
      <c r="E19" s="35"/>
      <c r="F19" s="29"/>
      <c r="G19" s="30"/>
      <c r="H19" s="35" t="s">
        <v>69</v>
      </c>
      <c r="I19" s="29"/>
      <c r="J19" s="30"/>
      <c r="K19" s="35" t="s">
        <v>70</v>
      </c>
      <c r="L19" s="29"/>
      <c r="M19" s="30"/>
      <c r="N19" s="35"/>
      <c r="O19" s="29"/>
      <c r="P19" s="30"/>
      <c r="Q19" s="36" t="s">
        <v>71</v>
      </c>
      <c r="R19" s="33">
        <f t="shared" si="2"/>
        <v>0</v>
      </c>
      <c r="S19" s="33">
        <f t="shared" si="3"/>
        <v>0</v>
      </c>
      <c r="T19" s="33" t="str">
        <f t="shared" si="4"/>
        <v>Anette Köhne</v>
      </c>
      <c r="U19" s="33">
        <f t="shared" si="5"/>
        <v>0</v>
      </c>
      <c r="V19" s="33">
        <f t="shared" si="6"/>
        <v>0</v>
      </c>
      <c r="W19" s="33" t="str">
        <f t="shared" si="7"/>
        <v>Anne-Kathrin Witt</v>
      </c>
      <c r="X19" s="33">
        <f t="shared" si="8"/>
        <v>0</v>
      </c>
      <c r="Y19" s="33">
        <f t="shared" si="9"/>
        <v>0</v>
      </c>
      <c r="Z19" s="33" t="str">
        <f t="shared" si="10"/>
        <v>Sabine Fesl</v>
      </c>
      <c r="AA19" s="33">
        <f t="shared" si="11"/>
        <v>0</v>
      </c>
      <c r="AB19" s="33">
        <f t="shared" si="12"/>
        <v>0</v>
      </c>
      <c r="AC19" s="33">
        <f t="shared" si="13"/>
        <v>0</v>
      </c>
      <c r="AD19" s="33">
        <f t="shared" si="14"/>
        <v>0</v>
      </c>
      <c r="AE19" s="33">
        <f t="shared" si="15"/>
        <v>0</v>
      </c>
      <c r="AF19" s="33">
        <f t="shared" si="16"/>
        <v>0</v>
      </c>
    </row>
    <row r="20" spans="1:32" ht="12.75" customHeight="1">
      <c r="A20" s="196"/>
      <c r="B20" s="34">
        <v>17</v>
      </c>
      <c r="C20" s="38"/>
      <c r="D20" s="39"/>
      <c r="E20" s="35"/>
      <c r="F20" s="38"/>
      <c r="G20" s="39"/>
      <c r="H20" s="35"/>
      <c r="I20" s="38"/>
      <c r="J20" s="39"/>
      <c r="K20" s="35"/>
      <c r="L20" s="38"/>
      <c r="M20" s="39"/>
      <c r="N20" s="35"/>
      <c r="O20" s="38"/>
      <c r="P20" s="39"/>
      <c r="Q20" s="36" t="s">
        <v>72</v>
      </c>
      <c r="R20" s="33">
        <f t="shared" si="2"/>
        <v>0</v>
      </c>
      <c r="S20" s="33">
        <f t="shared" si="3"/>
        <v>0</v>
      </c>
      <c r="T20" s="33">
        <f t="shared" si="4"/>
        <v>0</v>
      </c>
      <c r="U20" s="33">
        <f t="shared" si="5"/>
        <v>0</v>
      </c>
      <c r="V20" s="33">
        <f t="shared" si="6"/>
        <v>0</v>
      </c>
      <c r="W20" s="33">
        <f t="shared" si="7"/>
        <v>0</v>
      </c>
      <c r="X20" s="33">
        <f t="shared" si="8"/>
        <v>0</v>
      </c>
      <c r="Y20" s="33">
        <f t="shared" si="9"/>
        <v>0</v>
      </c>
      <c r="Z20" s="33">
        <f t="shared" si="10"/>
        <v>0</v>
      </c>
      <c r="AA20" s="33">
        <f t="shared" si="11"/>
        <v>0</v>
      </c>
      <c r="AB20" s="33">
        <f t="shared" si="12"/>
        <v>0</v>
      </c>
      <c r="AC20" s="33">
        <f t="shared" si="13"/>
        <v>0</v>
      </c>
      <c r="AD20" s="33">
        <f t="shared" si="14"/>
        <v>0</v>
      </c>
      <c r="AE20" s="33">
        <f t="shared" si="15"/>
        <v>0</v>
      </c>
      <c r="AF20" s="33">
        <f t="shared" si="16"/>
        <v>0</v>
      </c>
    </row>
    <row r="21" spans="1:32" ht="12.75" customHeight="1">
      <c r="A21" s="196"/>
      <c r="B21" s="28">
        <v>18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1"/>
      <c r="R21" s="33">
        <f t="shared" si="2"/>
        <v>0</v>
      </c>
      <c r="S21" s="33">
        <f t="shared" si="3"/>
        <v>0</v>
      </c>
      <c r="T21" s="33">
        <f t="shared" si="4"/>
        <v>0</v>
      </c>
      <c r="U21" s="33">
        <f t="shared" si="5"/>
        <v>0</v>
      </c>
      <c r="V21" s="33">
        <f t="shared" si="6"/>
        <v>0</v>
      </c>
      <c r="W21" s="33">
        <f t="shared" si="7"/>
        <v>0</v>
      </c>
      <c r="X21" s="33">
        <f t="shared" si="8"/>
        <v>0</v>
      </c>
      <c r="Y21" s="33">
        <f t="shared" si="9"/>
        <v>0</v>
      </c>
      <c r="Z21" s="33">
        <f t="shared" si="10"/>
        <v>0</v>
      </c>
      <c r="AA21" s="33">
        <f t="shared" si="11"/>
        <v>0</v>
      </c>
      <c r="AB21" s="33">
        <f t="shared" si="12"/>
        <v>0</v>
      </c>
      <c r="AC21" s="33">
        <f t="shared" si="13"/>
        <v>0</v>
      </c>
      <c r="AD21" s="33">
        <f t="shared" si="14"/>
        <v>0</v>
      </c>
      <c r="AE21" s="33">
        <f t="shared" si="15"/>
        <v>0</v>
      </c>
      <c r="AF21" s="33">
        <f t="shared" si="16"/>
        <v>0</v>
      </c>
    </row>
    <row r="22" spans="1:32" ht="12.75" customHeight="1">
      <c r="A22" s="196"/>
      <c r="B22" s="34">
        <v>19</v>
      </c>
      <c r="C22" s="38"/>
      <c r="D22" s="39"/>
      <c r="E22" s="42"/>
      <c r="F22" s="38"/>
      <c r="G22" s="39"/>
      <c r="H22" s="42"/>
      <c r="I22" s="38"/>
      <c r="J22" s="39"/>
      <c r="K22" s="42"/>
      <c r="L22" s="38"/>
      <c r="M22" s="39"/>
      <c r="N22" s="42"/>
      <c r="O22" s="38"/>
      <c r="P22" s="39"/>
      <c r="Q22" s="43"/>
      <c r="R22" s="33">
        <f t="shared" si="2"/>
        <v>0</v>
      </c>
      <c r="S22" s="33">
        <f t="shared" si="3"/>
        <v>0</v>
      </c>
      <c r="T22" s="33">
        <f t="shared" si="4"/>
        <v>0</v>
      </c>
      <c r="U22" s="33">
        <f t="shared" si="5"/>
        <v>0</v>
      </c>
      <c r="V22" s="33">
        <f t="shared" si="6"/>
        <v>0</v>
      </c>
      <c r="W22" s="33">
        <f t="shared" si="7"/>
        <v>0</v>
      </c>
      <c r="X22" s="33">
        <f t="shared" si="8"/>
        <v>0</v>
      </c>
      <c r="Y22" s="33">
        <f t="shared" si="9"/>
        <v>0</v>
      </c>
      <c r="Z22" s="33">
        <f t="shared" si="10"/>
        <v>0</v>
      </c>
      <c r="AA22" s="33">
        <f t="shared" si="11"/>
        <v>0</v>
      </c>
      <c r="AB22" s="33">
        <f t="shared" si="12"/>
        <v>0</v>
      </c>
      <c r="AC22" s="33">
        <f t="shared" si="13"/>
        <v>0</v>
      </c>
      <c r="AD22" s="33">
        <f t="shared" si="14"/>
        <v>0</v>
      </c>
      <c r="AE22" s="33">
        <f t="shared" si="15"/>
        <v>0</v>
      </c>
      <c r="AF22" s="33">
        <f t="shared" si="16"/>
        <v>0</v>
      </c>
    </row>
    <row r="23" spans="1:32" ht="12.75" customHeight="1">
      <c r="A23" s="44" t="s">
        <v>73</v>
      </c>
      <c r="B23" s="28">
        <v>20</v>
      </c>
      <c r="C23" s="45"/>
      <c r="D23" s="46"/>
      <c r="E23" s="47"/>
      <c r="F23" s="45"/>
      <c r="G23" s="46"/>
      <c r="H23" s="47"/>
      <c r="I23" s="45"/>
      <c r="J23" s="46"/>
      <c r="K23" s="47"/>
      <c r="L23" s="45"/>
      <c r="M23" s="46"/>
      <c r="N23" s="47" t="s">
        <v>74</v>
      </c>
      <c r="O23" s="45"/>
      <c r="P23" s="46"/>
      <c r="Q23" s="48" t="s">
        <v>75</v>
      </c>
      <c r="R23" s="33">
        <f t="shared" si="2"/>
        <v>0</v>
      </c>
      <c r="S23" s="33">
        <f t="shared" si="3"/>
        <v>0</v>
      </c>
      <c r="T23" s="33">
        <f t="shared" si="4"/>
        <v>0</v>
      </c>
      <c r="U23" s="33">
        <f t="shared" si="5"/>
        <v>0</v>
      </c>
      <c r="V23" s="33">
        <f t="shared" si="6"/>
        <v>0</v>
      </c>
      <c r="W23" s="33">
        <f t="shared" si="7"/>
        <v>0</v>
      </c>
      <c r="X23" s="33">
        <f t="shared" si="8"/>
        <v>0</v>
      </c>
      <c r="Y23" s="33">
        <f t="shared" si="9"/>
        <v>0</v>
      </c>
      <c r="Z23" s="33" t="str">
        <f t="shared" si="10"/>
        <v>Guido Neuburg</v>
      </c>
      <c r="AA23" s="33">
        <f t="shared" si="11"/>
        <v>0</v>
      </c>
      <c r="AB23" s="33">
        <f t="shared" si="12"/>
        <v>0</v>
      </c>
      <c r="AC23" s="33">
        <f t="shared" si="13"/>
        <v>0</v>
      </c>
      <c r="AD23" s="33">
        <f t="shared" si="14"/>
        <v>0</v>
      </c>
      <c r="AE23" s="33">
        <f t="shared" si="15"/>
        <v>0</v>
      </c>
      <c r="AF23" s="33">
        <f t="shared" si="16"/>
        <v>0</v>
      </c>
    </row>
    <row r="24" spans="1:32" ht="12.75" customHeight="1">
      <c r="A24" s="49" t="s">
        <v>76</v>
      </c>
      <c r="B24" s="50">
        <v>21</v>
      </c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 t="s">
        <v>77</v>
      </c>
      <c r="O24" s="51"/>
      <c r="P24" s="52"/>
      <c r="Q24" s="54" t="s">
        <v>78</v>
      </c>
      <c r="R24" s="33">
        <f t="shared" si="2"/>
        <v>0</v>
      </c>
      <c r="S24" s="33">
        <f t="shared" si="3"/>
        <v>0</v>
      </c>
      <c r="T24" s="33">
        <f t="shared" si="4"/>
        <v>0</v>
      </c>
      <c r="U24" s="33">
        <f t="shared" si="5"/>
        <v>0</v>
      </c>
      <c r="V24" s="33">
        <f t="shared" si="6"/>
        <v>0</v>
      </c>
      <c r="W24" s="33">
        <f t="shared" si="7"/>
        <v>0</v>
      </c>
      <c r="X24" s="33">
        <f t="shared" si="8"/>
        <v>0</v>
      </c>
      <c r="Y24" s="33">
        <f t="shared" si="9"/>
        <v>0</v>
      </c>
      <c r="Z24" s="33">
        <f t="shared" si="10"/>
        <v>0</v>
      </c>
      <c r="AA24" s="33">
        <f t="shared" si="11"/>
        <v>0</v>
      </c>
      <c r="AB24" s="33">
        <f t="shared" si="12"/>
        <v>0</v>
      </c>
      <c r="AC24" s="33" t="str">
        <f t="shared" si="13"/>
        <v>Olaf Niemann </v>
      </c>
      <c r="AD24" s="33">
        <f t="shared" si="14"/>
        <v>0</v>
      </c>
      <c r="AE24" s="33">
        <f t="shared" si="15"/>
        <v>0</v>
      </c>
      <c r="AF24" s="33">
        <f t="shared" si="16"/>
        <v>0</v>
      </c>
    </row>
    <row r="25" spans="1:32" s="16" customFormat="1" ht="3" customHeight="1">
      <c r="A25" s="55"/>
      <c r="B25" s="56"/>
      <c r="C25" s="57"/>
      <c r="D25" s="57"/>
      <c r="E25" s="58"/>
      <c r="F25" s="57"/>
      <c r="G25" s="57"/>
      <c r="H25" s="58"/>
      <c r="I25" s="57"/>
      <c r="J25" s="57"/>
      <c r="K25" s="58"/>
      <c r="L25" s="57"/>
      <c r="M25" s="57"/>
      <c r="N25" s="58"/>
      <c r="O25" s="57"/>
      <c r="P25" s="57"/>
      <c r="Q25" s="58"/>
      <c r="R25" s="14"/>
      <c r="S25" s="14"/>
      <c r="T25" s="33"/>
      <c r="U25" s="4"/>
      <c r="V25" s="4"/>
      <c r="W25" s="33"/>
      <c r="X25" s="4"/>
      <c r="Y25" s="4"/>
      <c r="Z25" s="33"/>
      <c r="AA25" s="4"/>
      <c r="AB25" s="4"/>
      <c r="AC25" s="33"/>
      <c r="AD25" s="4"/>
      <c r="AE25" s="4"/>
      <c r="AF25" s="33"/>
    </row>
    <row r="26" spans="1:32" s="1" customFormat="1" ht="12.75" customHeight="1" hidden="1">
      <c r="A26" s="59"/>
      <c r="B26" s="59">
        <v>22</v>
      </c>
      <c r="C26" s="57">
        <f>F13</f>
        <v>0</v>
      </c>
      <c r="D26" s="57">
        <f>G13</f>
        <v>0</v>
      </c>
      <c r="E26" s="57" t="str">
        <f>H13</f>
        <v>Kerstin Braatz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4"/>
      <c r="S26" s="1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" customFormat="1" ht="12.75" customHeight="1" hidden="1">
      <c r="A27" s="59"/>
      <c r="B27" s="59">
        <v>23</v>
      </c>
      <c r="C27" s="57">
        <f aca="true" t="shared" si="17" ref="C27:C37">F14</f>
        <v>0</v>
      </c>
      <c r="D27" s="57">
        <f aca="true" t="shared" si="18" ref="D27:D37">G14</f>
        <v>0</v>
      </c>
      <c r="E27" s="57" t="str">
        <f aca="true" t="shared" si="19" ref="E27:E37">H14</f>
        <v>Cornelia Lenhart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14"/>
      <c r="S27" s="1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1" customFormat="1" ht="12.75" customHeight="1" hidden="1">
      <c r="A28" s="59"/>
      <c r="B28" s="59">
        <v>24</v>
      </c>
      <c r="C28" s="57">
        <f t="shared" si="17"/>
        <v>0</v>
      </c>
      <c r="D28" s="57">
        <f t="shared" si="18"/>
        <v>0</v>
      </c>
      <c r="E28" s="57" t="str">
        <f t="shared" si="19"/>
        <v>Susanne Kandetzki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4"/>
      <c r="S28" s="1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1" customFormat="1" ht="12.75" customHeight="1" hidden="1">
      <c r="A29" s="59"/>
      <c r="B29" s="59">
        <v>25</v>
      </c>
      <c r="C29" s="57">
        <f t="shared" si="17"/>
        <v>0</v>
      </c>
      <c r="D29" s="57">
        <f t="shared" si="18"/>
        <v>0</v>
      </c>
      <c r="E29" s="57" t="str">
        <f t="shared" si="19"/>
        <v>Birgit Masuch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4"/>
      <c r="S29" s="1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1" customFormat="1" ht="12.75" customHeight="1" hidden="1">
      <c r="A30" s="59"/>
      <c r="B30" s="59">
        <v>26</v>
      </c>
      <c r="C30" s="57">
        <f t="shared" si="17"/>
        <v>0</v>
      </c>
      <c r="D30" s="57">
        <f t="shared" si="18"/>
        <v>0</v>
      </c>
      <c r="E30" s="57" t="str">
        <f t="shared" si="19"/>
        <v>Sabine Osterfeld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14"/>
      <c r="S30" s="1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1" customFormat="1" ht="12.75" customHeight="1" hidden="1">
      <c r="A31" s="59"/>
      <c r="B31" s="59">
        <v>27</v>
      </c>
      <c r="C31" s="57">
        <f t="shared" si="17"/>
        <v>0</v>
      </c>
      <c r="D31" s="57">
        <f t="shared" si="18"/>
        <v>0</v>
      </c>
      <c r="E31" s="57" t="str">
        <f t="shared" si="19"/>
        <v>Ulrike Wolf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14"/>
      <c r="S31" s="1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1" customFormat="1" ht="12.75" customHeight="1" hidden="1">
      <c r="A32" s="59"/>
      <c r="B32" s="59">
        <v>28</v>
      </c>
      <c r="C32" s="57">
        <f t="shared" si="17"/>
        <v>0</v>
      </c>
      <c r="D32" s="57">
        <f t="shared" si="18"/>
        <v>0</v>
      </c>
      <c r="E32" s="57" t="str">
        <f t="shared" si="19"/>
        <v>Blanka Kutscher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14"/>
      <c r="S32" s="1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1" customFormat="1" ht="12.75" customHeight="1" hidden="1">
      <c r="A33" s="59"/>
      <c r="B33" s="59">
        <v>29</v>
      </c>
      <c r="C33" s="57">
        <f t="shared" si="17"/>
        <v>0</v>
      </c>
      <c r="D33" s="57">
        <f t="shared" si="18"/>
        <v>0</v>
      </c>
      <c r="E33" s="57">
        <f t="shared" si="19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14"/>
      <c r="S33" s="1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s="1" customFormat="1" ht="12.75" customHeight="1" hidden="1">
      <c r="A34" s="59"/>
      <c r="B34" s="59">
        <v>30</v>
      </c>
      <c r="C34" s="57">
        <f t="shared" si="17"/>
        <v>0</v>
      </c>
      <c r="D34" s="57">
        <f t="shared" si="18"/>
        <v>0</v>
      </c>
      <c r="E34" s="57">
        <f t="shared" si="19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14"/>
      <c r="S34" s="1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1" customFormat="1" ht="12.75" customHeight="1" hidden="1">
      <c r="A35" s="59"/>
      <c r="B35" s="59">
        <v>31</v>
      </c>
      <c r="C35" s="57">
        <f t="shared" si="17"/>
        <v>0</v>
      </c>
      <c r="D35" s="57">
        <f t="shared" si="18"/>
        <v>0</v>
      </c>
      <c r="E35" s="57">
        <f t="shared" si="19"/>
        <v>0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4"/>
      <c r="S35" s="1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1" customFormat="1" ht="12.75" customHeight="1" hidden="1">
      <c r="A36" s="59"/>
      <c r="B36" s="59">
        <v>32</v>
      </c>
      <c r="C36" s="57">
        <f t="shared" si="17"/>
        <v>0</v>
      </c>
      <c r="D36" s="57">
        <f t="shared" si="18"/>
        <v>0</v>
      </c>
      <c r="E36" s="57">
        <f t="shared" si="19"/>
        <v>0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14"/>
      <c r="S36" s="1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s="1" customFormat="1" ht="12.75" customHeight="1" hidden="1">
      <c r="A37" s="59"/>
      <c r="B37" s="59">
        <v>33</v>
      </c>
      <c r="C37" s="57">
        <f t="shared" si="17"/>
        <v>0</v>
      </c>
      <c r="D37" s="57">
        <f t="shared" si="18"/>
        <v>0</v>
      </c>
      <c r="E37" s="57">
        <f t="shared" si="19"/>
        <v>0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14"/>
      <c r="S37" s="1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1" customFormat="1" ht="12.75" customHeight="1" hidden="1">
      <c r="A38" s="59"/>
      <c r="B38" s="5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4"/>
      <c r="S38" s="1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s="1" customFormat="1" ht="12.75" customHeight="1" hidden="1">
      <c r="A39" s="59"/>
      <c r="B39" s="59">
        <v>34</v>
      </c>
      <c r="C39" s="57">
        <f>I13</f>
        <v>0</v>
      </c>
      <c r="D39" s="57">
        <f>J13</f>
        <v>0</v>
      </c>
      <c r="E39" s="57" t="str">
        <f>K13</f>
        <v>Tanja Ulrich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14"/>
      <c r="S39" s="1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1" customFormat="1" ht="12.75" customHeight="1" hidden="1">
      <c r="A40" s="59"/>
      <c r="B40" s="59">
        <v>35</v>
      </c>
      <c r="C40" s="57">
        <f aca="true" t="shared" si="20" ref="C40:C50">I14</f>
        <v>0</v>
      </c>
      <c r="D40" s="57">
        <f aca="true" t="shared" si="21" ref="D40:D50">J14</f>
        <v>0</v>
      </c>
      <c r="E40" s="57" t="str">
        <f aca="true" t="shared" si="22" ref="E40:E50">K14</f>
        <v>Bettina Luthardt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14"/>
      <c r="S40" s="1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1" customFormat="1" ht="12.75" customHeight="1" hidden="1">
      <c r="A41" s="59"/>
      <c r="B41" s="59">
        <v>36</v>
      </c>
      <c r="C41" s="57">
        <f t="shared" si="20"/>
        <v>0</v>
      </c>
      <c r="D41" s="57">
        <f t="shared" si="21"/>
        <v>0</v>
      </c>
      <c r="E41" s="57" t="str">
        <f t="shared" si="22"/>
        <v>Elke Kläner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4"/>
      <c r="S41" s="1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s="1" customFormat="1" ht="12.75" customHeight="1" hidden="1">
      <c r="A42" s="59"/>
      <c r="B42" s="59">
        <v>37</v>
      </c>
      <c r="C42" s="57">
        <f t="shared" si="20"/>
        <v>0</v>
      </c>
      <c r="D42" s="57">
        <f t="shared" si="21"/>
        <v>0</v>
      </c>
      <c r="E42" s="57" t="str">
        <f t="shared" si="22"/>
        <v>Karin Bode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14"/>
      <c r="S42" s="1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s="1" customFormat="1" ht="12.75" customHeight="1" hidden="1">
      <c r="A43" s="59"/>
      <c r="B43" s="59">
        <v>38</v>
      </c>
      <c r="C43" s="57">
        <f t="shared" si="20"/>
        <v>0</v>
      </c>
      <c r="D43" s="57">
        <f t="shared" si="21"/>
        <v>0</v>
      </c>
      <c r="E43" s="57" t="str">
        <f t="shared" si="22"/>
        <v>Bianca Wiese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14"/>
      <c r="S43" s="1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s="1" customFormat="1" ht="12.75" customHeight="1" hidden="1">
      <c r="A44" s="59"/>
      <c r="B44" s="59">
        <v>39</v>
      </c>
      <c r="C44" s="57">
        <f t="shared" si="20"/>
        <v>0</v>
      </c>
      <c r="D44" s="57">
        <f t="shared" si="21"/>
        <v>0</v>
      </c>
      <c r="E44" s="57" t="str">
        <f t="shared" si="22"/>
        <v>Marion Einemann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4"/>
      <c r="S44" s="1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s="1" customFormat="1" ht="12.75" customHeight="1" hidden="1">
      <c r="A45" s="59"/>
      <c r="B45" s="59">
        <v>40</v>
      </c>
      <c r="C45" s="57">
        <f t="shared" si="20"/>
        <v>0</v>
      </c>
      <c r="D45" s="57">
        <f t="shared" si="21"/>
        <v>0</v>
      </c>
      <c r="E45" s="57" t="str">
        <f t="shared" si="22"/>
        <v>Gabi Meiners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14"/>
      <c r="S45" s="1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1" customFormat="1" ht="12.75" customHeight="1" hidden="1">
      <c r="A46" s="59"/>
      <c r="B46" s="59">
        <v>41</v>
      </c>
      <c r="C46" s="57">
        <f t="shared" si="20"/>
        <v>0</v>
      </c>
      <c r="D46" s="57">
        <f t="shared" si="21"/>
        <v>0</v>
      </c>
      <c r="E46" s="57">
        <f t="shared" si="22"/>
        <v>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14"/>
      <c r="S46" s="1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s="1" customFormat="1" ht="12.75" customHeight="1" hidden="1">
      <c r="A47" s="59"/>
      <c r="B47" s="59">
        <v>42</v>
      </c>
      <c r="C47" s="57">
        <f t="shared" si="20"/>
        <v>0</v>
      </c>
      <c r="D47" s="57">
        <f t="shared" si="21"/>
        <v>0</v>
      </c>
      <c r="E47" s="57">
        <f t="shared" si="22"/>
        <v>0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4"/>
      <c r="S47" s="1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1" customFormat="1" ht="12.75" customHeight="1" hidden="1">
      <c r="A48" s="59"/>
      <c r="B48" s="59">
        <v>43</v>
      </c>
      <c r="C48" s="57">
        <f t="shared" si="20"/>
        <v>0</v>
      </c>
      <c r="D48" s="57">
        <f t="shared" si="21"/>
        <v>0</v>
      </c>
      <c r="E48" s="57">
        <f t="shared" si="22"/>
        <v>0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14"/>
      <c r="S48" s="1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s="1" customFormat="1" ht="12.75" customHeight="1" hidden="1">
      <c r="A49" s="59"/>
      <c r="B49" s="59">
        <v>44</v>
      </c>
      <c r="C49" s="57">
        <f t="shared" si="20"/>
        <v>0</v>
      </c>
      <c r="D49" s="57">
        <f t="shared" si="21"/>
        <v>0</v>
      </c>
      <c r="E49" s="57">
        <f t="shared" si="22"/>
        <v>0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14"/>
      <c r="S49" s="1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s="1" customFormat="1" ht="12.75" customHeight="1" hidden="1">
      <c r="A50" s="59"/>
      <c r="B50" s="59">
        <v>45</v>
      </c>
      <c r="C50" s="57">
        <f t="shared" si="20"/>
        <v>0</v>
      </c>
      <c r="D50" s="57">
        <f t="shared" si="21"/>
        <v>0</v>
      </c>
      <c r="E50" s="57">
        <f t="shared" si="22"/>
        <v>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14"/>
      <c r="S50" s="1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1" customFormat="1" ht="12.75" customHeight="1" hidden="1">
      <c r="A51" s="59"/>
      <c r="B51" s="59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14"/>
      <c r="S51" s="1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s="1" customFormat="1" ht="12.75" customHeight="1" hidden="1">
      <c r="A52" s="59"/>
      <c r="B52" s="59">
        <v>46</v>
      </c>
      <c r="C52" s="57">
        <f>L13</f>
        <v>0</v>
      </c>
      <c r="D52" s="57">
        <f>M13</f>
        <v>0</v>
      </c>
      <c r="E52" s="57" t="str">
        <f>N13</f>
        <v>Marianne Leysing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14"/>
      <c r="S52" s="1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s="1" customFormat="1" ht="12.75" customHeight="1" hidden="1">
      <c r="A53" s="59"/>
      <c r="B53" s="59">
        <v>47</v>
      </c>
      <c r="C53" s="57">
        <f aca="true" t="shared" si="23" ref="C53:C63">L14</f>
        <v>0</v>
      </c>
      <c r="D53" s="57">
        <f aca="true" t="shared" si="24" ref="D53:D63">M14</f>
        <v>0</v>
      </c>
      <c r="E53" s="57" t="str">
        <f aca="true" t="shared" si="25" ref="E53:E63">N14</f>
        <v>Heike Schmitz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14"/>
      <c r="S53" s="1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s="1" customFormat="1" ht="12.75" customHeight="1" hidden="1">
      <c r="A54" s="59"/>
      <c r="B54" s="59">
        <v>48</v>
      </c>
      <c r="C54" s="57">
        <f t="shared" si="23"/>
        <v>0</v>
      </c>
      <c r="D54" s="57">
        <f t="shared" si="24"/>
        <v>0</v>
      </c>
      <c r="E54" s="57" t="str">
        <f t="shared" si="25"/>
        <v>Andrea Ehlers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14"/>
      <c r="S54" s="1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s="1" customFormat="1" ht="12.75" customHeight="1" hidden="1">
      <c r="A55" s="59"/>
      <c r="B55" s="59">
        <v>49</v>
      </c>
      <c r="C55" s="57">
        <f t="shared" si="23"/>
        <v>0</v>
      </c>
      <c r="D55" s="57">
        <f t="shared" si="24"/>
        <v>0</v>
      </c>
      <c r="E55" s="57" t="str">
        <f t="shared" si="25"/>
        <v>Brigitte Ziesing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14"/>
      <c r="S55" s="1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s="1" customFormat="1" ht="12.75" customHeight="1" hidden="1">
      <c r="A56" s="59"/>
      <c r="B56" s="59">
        <v>50</v>
      </c>
      <c r="C56" s="57">
        <f t="shared" si="23"/>
        <v>0</v>
      </c>
      <c r="D56" s="57">
        <f t="shared" si="24"/>
        <v>0</v>
      </c>
      <c r="E56" s="57" t="str">
        <f t="shared" si="25"/>
        <v>Kerstin Müller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14"/>
      <c r="S56" s="1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1" customFormat="1" ht="12.75" customHeight="1" hidden="1">
      <c r="A57" s="59"/>
      <c r="B57" s="59">
        <v>51</v>
      </c>
      <c r="C57" s="57">
        <f t="shared" si="23"/>
        <v>0</v>
      </c>
      <c r="D57" s="57">
        <f t="shared" si="24"/>
        <v>0</v>
      </c>
      <c r="E57" s="57" t="str">
        <f t="shared" si="25"/>
        <v>Rosi Elsner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14"/>
      <c r="S57" s="1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s="1" customFormat="1" ht="12.75" customHeight="1" hidden="1">
      <c r="A58" s="59"/>
      <c r="B58" s="59">
        <v>52</v>
      </c>
      <c r="C58" s="57">
        <f t="shared" si="23"/>
        <v>0</v>
      </c>
      <c r="D58" s="57">
        <f t="shared" si="24"/>
        <v>0</v>
      </c>
      <c r="E58" s="57">
        <f t="shared" si="25"/>
        <v>0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14"/>
      <c r="S58" s="1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s="1" customFormat="1" ht="12.75" customHeight="1" hidden="1">
      <c r="A59" s="59"/>
      <c r="B59" s="59">
        <v>53</v>
      </c>
      <c r="C59" s="57">
        <f t="shared" si="23"/>
        <v>0</v>
      </c>
      <c r="D59" s="57">
        <f t="shared" si="24"/>
        <v>0</v>
      </c>
      <c r="E59" s="57">
        <f t="shared" si="25"/>
        <v>0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14"/>
      <c r="S59" s="1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s="1" customFormat="1" ht="12.75" customHeight="1" hidden="1">
      <c r="A60" s="59"/>
      <c r="B60" s="59">
        <v>54</v>
      </c>
      <c r="C60" s="57">
        <f t="shared" si="23"/>
        <v>0</v>
      </c>
      <c r="D60" s="57">
        <f t="shared" si="24"/>
        <v>0</v>
      </c>
      <c r="E60" s="57">
        <f t="shared" si="25"/>
        <v>0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14"/>
      <c r="S60" s="1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s="1" customFormat="1" ht="12.75" customHeight="1" hidden="1">
      <c r="A61" s="59"/>
      <c r="B61" s="59">
        <v>55</v>
      </c>
      <c r="C61" s="57">
        <f t="shared" si="23"/>
        <v>0</v>
      </c>
      <c r="D61" s="57">
        <f t="shared" si="24"/>
        <v>0</v>
      </c>
      <c r="E61" s="57">
        <f t="shared" si="25"/>
        <v>0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14"/>
      <c r="S61" s="1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1" customFormat="1" ht="12.75" customHeight="1" hidden="1">
      <c r="A62" s="59"/>
      <c r="B62" s="59">
        <v>56</v>
      </c>
      <c r="C62" s="57">
        <f t="shared" si="23"/>
        <v>0</v>
      </c>
      <c r="D62" s="57">
        <f t="shared" si="24"/>
        <v>0</v>
      </c>
      <c r="E62" s="57" t="str">
        <f t="shared" si="25"/>
        <v>Rolf Albrecht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14"/>
      <c r="S62" s="1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s="1" customFormat="1" ht="12.75" customHeight="1" hidden="1">
      <c r="A63" s="59"/>
      <c r="B63" s="59">
        <v>57</v>
      </c>
      <c r="C63" s="57">
        <f t="shared" si="23"/>
        <v>0</v>
      </c>
      <c r="D63" s="57">
        <f t="shared" si="24"/>
        <v>0</v>
      </c>
      <c r="E63" s="57" t="str">
        <f t="shared" si="25"/>
        <v>Peter Leysing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14"/>
      <c r="S63" s="1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s="1" customFormat="1" ht="12.75" customHeight="1" hidden="1">
      <c r="A64" s="59"/>
      <c r="B64" s="59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14"/>
      <c r="S64" s="1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s="1" customFormat="1" ht="12.75" customHeight="1" hidden="1">
      <c r="A65" s="59"/>
      <c r="B65" s="59">
        <v>58</v>
      </c>
      <c r="C65" s="57">
        <f>O13</f>
        <v>0</v>
      </c>
      <c r="D65" s="57">
        <f>P13</f>
        <v>0</v>
      </c>
      <c r="E65" s="57" t="str">
        <f>Q13</f>
        <v>Tanja Appel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14"/>
      <c r="S65" s="1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1" customFormat="1" ht="12.75" customHeight="1" hidden="1">
      <c r="A66" s="59"/>
      <c r="B66" s="59">
        <v>59</v>
      </c>
      <c r="C66" s="57">
        <f aca="true" t="shared" si="26" ref="C66:C76">O14</f>
        <v>0</v>
      </c>
      <c r="D66" s="57">
        <f aca="true" t="shared" si="27" ref="D66:D76">P14</f>
        <v>0</v>
      </c>
      <c r="E66" s="57" t="str">
        <f aca="true" t="shared" si="28" ref="E66:E76">Q14</f>
        <v>Claudia Dümmermann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14"/>
      <c r="S66" s="1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s="1" customFormat="1" ht="12.75" customHeight="1" hidden="1">
      <c r="A67" s="59"/>
      <c r="B67" s="59">
        <v>60</v>
      </c>
      <c r="C67" s="57">
        <f t="shared" si="26"/>
        <v>0</v>
      </c>
      <c r="D67" s="57">
        <f t="shared" si="27"/>
        <v>0</v>
      </c>
      <c r="E67" s="57" t="str">
        <f t="shared" si="28"/>
        <v>Isolde Fouquet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14"/>
      <c r="S67" s="1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s="1" customFormat="1" ht="12.75" customHeight="1" hidden="1">
      <c r="A68" s="59"/>
      <c r="B68" s="59">
        <v>61</v>
      </c>
      <c r="C68" s="57">
        <f t="shared" si="26"/>
        <v>0</v>
      </c>
      <c r="D68" s="57">
        <f t="shared" si="27"/>
        <v>0</v>
      </c>
      <c r="E68" s="57" t="str">
        <f t="shared" si="28"/>
        <v>Claudia Ganz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14"/>
      <c r="S68" s="1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s="1" customFormat="1" ht="12.75" customHeight="1" hidden="1">
      <c r="A69" s="59"/>
      <c r="B69" s="59">
        <v>62</v>
      </c>
      <c r="C69" s="57">
        <f t="shared" si="26"/>
        <v>0</v>
      </c>
      <c r="D69" s="57">
        <f t="shared" si="27"/>
        <v>0</v>
      </c>
      <c r="E69" s="57" t="str">
        <f t="shared" si="28"/>
        <v>Kirsten Hähn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14"/>
      <c r="S69" s="1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s="1" customFormat="1" ht="12.75" customHeight="1" hidden="1">
      <c r="A70" s="59"/>
      <c r="B70" s="59">
        <v>63</v>
      </c>
      <c r="C70" s="57">
        <f t="shared" si="26"/>
        <v>0</v>
      </c>
      <c r="D70" s="57">
        <f t="shared" si="27"/>
        <v>0</v>
      </c>
      <c r="E70" s="57" t="str">
        <f t="shared" si="28"/>
        <v>Claudia Laux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14"/>
      <c r="S70" s="1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s="1" customFormat="1" ht="12.75" customHeight="1" hidden="1">
      <c r="A71" s="59"/>
      <c r="B71" s="59">
        <v>64</v>
      </c>
      <c r="C71" s="57">
        <f t="shared" si="26"/>
        <v>0</v>
      </c>
      <c r="D71" s="57">
        <f t="shared" si="27"/>
        <v>0</v>
      </c>
      <c r="E71" s="57" t="str">
        <f t="shared" si="28"/>
        <v>Britta Nagel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14"/>
      <c r="S71" s="1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s="1" customFormat="1" ht="12.75" customHeight="1" hidden="1">
      <c r="A72" s="59"/>
      <c r="B72" s="59">
        <v>65</v>
      </c>
      <c r="C72" s="57">
        <f t="shared" si="26"/>
        <v>0</v>
      </c>
      <c r="D72" s="57">
        <f t="shared" si="27"/>
        <v>0</v>
      </c>
      <c r="E72" s="57" t="str">
        <f t="shared" si="28"/>
        <v>Heike Stoklasa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14"/>
      <c r="S72" s="1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1" customFormat="1" ht="12.75" customHeight="1" hidden="1">
      <c r="A73" s="59"/>
      <c r="B73" s="59">
        <v>66</v>
      </c>
      <c r="C73" s="57">
        <f t="shared" si="26"/>
        <v>0</v>
      </c>
      <c r="D73" s="57">
        <f t="shared" si="27"/>
        <v>0</v>
      </c>
      <c r="E73" s="57">
        <f t="shared" si="28"/>
        <v>0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14"/>
      <c r="S73" s="1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s="1" customFormat="1" ht="12.75" customHeight="1" hidden="1">
      <c r="A74" s="59"/>
      <c r="B74" s="59">
        <v>67</v>
      </c>
      <c r="C74" s="57">
        <f t="shared" si="26"/>
        <v>0</v>
      </c>
      <c r="D74" s="57">
        <f t="shared" si="27"/>
        <v>0</v>
      </c>
      <c r="E74" s="57">
        <f t="shared" si="28"/>
        <v>0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14"/>
      <c r="S74" s="1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s="1" customFormat="1" ht="12.75" customHeight="1" hidden="1">
      <c r="A75" s="59"/>
      <c r="B75" s="59">
        <v>68</v>
      </c>
      <c r="C75" s="57">
        <f t="shared" si="26"/>
        <v>0</v>
      </c>
      <c r="D75" s="57">
        <f t="shared" si="27"/>
        <v>0</v>
      </c>
      <c r="E75" s="57" t="str">
        <f t="shared" si="28"/>
        <v>Martin Bongers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14"/>
      <c r="S75" s="1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s="1" customFormat="1" ht="12.75" customHeight="1" hidden="1">
      <c r="A76" s="59"/>
      <c r="B76" s="59">
        <v>69</v>
      </c>
      <c r="C76" s="57">
        <f t="shared" si="26"/>
        <v>0</v>
      </c>
      <c r="D76" s="57">
        <f t="shared" si="27"/>
        <v>0</v>
      </c>
      <c r="E76" s="57" t="str">
        <f t="shared" si="28"/>
        <v>J. Kommert / G. Nagel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14"/>
      <c r="S76" s="1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s="1" customFormat="1" ht="12.75" customHeight="1" hidden="1">
      <c r="A77" s="59"/>
      <c r="B77" s="59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14"/>
      <c r="S77" s="1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s="1" customFormat="1" ht="12.75" customHeight="1" hidden="1">
      <c r="A78" s="59"/>
      <c r="B78" s="59">
        <v>70</v>
      </c>
      <c r="C78" s="57">
        <f aca="true" t="shared" si="29" ref="C78:E89">C147</f>
        <v>0</v>
      </c>
      <c r="D78" s="57">
        <f t="shared" si="29"/>
        <v>0</v>
      </c>
      <c r="E78" s="57" t="str">
        <f t="shared" si="29"/>
        <v>Bianca Neuefeind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14"/>
      <c r="S78" s="1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1" customFormat="1" ht="12.75" customHeight="1" hidden="1">
      <c r="A79" s="59"/>
      <c r="B79" s="59">
        <v>71</v>
      </c>
      <c r="C79" s="57">
        <f t="shared" si="29"/>
        <v>0</v>
      </c>
      <c r="D79" s="57">
        <f t="shared" si="29"/>
        <v>0</v>
      </c>
      <c r="E79" s="57" t="str">
        <f t="shared" si="29"/>
        <v>Ilka Kreye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14"/>
      <c r="S79" s="1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s="1" customFormat="1" ht="12.75" customHeight="1" hidden="1">
      <c r="A80" s="59"/>
      <c r="B80" s="59">
        <v>72</v>
      </c>
      <c r="C80" s="57">
        <f t="shared" si="29"/>
        <v>0</v>
      </c>
      <c r="D80" s="57">
        <f t="shared" si="29"/>
        <v>0</v>
      </c>
      <c r="E80" s="57" t="str">
        <f t="shared" si="29"/>
        <v>Britta Neuenfeld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14"/>
      <c r="S80" s="1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s="1" customFormat="1" ht="12.75" customHeight="1" hidden="1">
      <c r="A81" s="59"/>
      <c r="B81" s="59">
        <v>73</v>
      </c>
      <c r="C81" s="57">
        <f t="shared" si="29"/>
        <v>0</v>
      </c>
      <c r="D81" s="57">
        <f t="shared" si="29"/>
        <v>0</v>
      </c>
      <c r="E81" s="57" t="str">
        <f t="shared" si="29"/>
        <v>Sybille Siebler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14"/>
      <c r="S81" s="1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1" customFormat="1" ht="12.75" customHeight="1" hidden="1">
      <c r="A82" s="59"/>
      <c r="B82" s="59">
        <v>74</v>
      </c>
      <c r="C82" s="57">
        <f t="shared" si="29"/>
        <v>0</v>
      </c>
      <c r="D82" s="57">
        <f t="shared" si="29"/>
        <v>0</v>
      </c>
      <c r="E82" s="57" t="str">
        <f t="shared" si="29"/>
        <v>Elke Muhle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14"/>
      <c r="S82" s="1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s="1" customFormat="1" ht="12.75" customHeight="1" hidden="1">
      <c r="A83" s="59"/>
      <c r="B83" s="59">
        <v>75</v>
      </c>
      <c r="C83" s="57">
        <f t="shared" si="29"/>
        <v>0</v>
      </c>
      <c r="D83" s="57">
        <f t="shared" si="29"/>
        <v>0</v>
      </c>
      <c r="E83" s="57" t="str">
        <f t="shared" si="29"/>
        <v>Edda Meiners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14"/>
      <c r="S83" s="1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1" customFormat="1" ht="12.75" customHeight="1" hidden="1">
      <c r="A84" s="59"/>
      <c r="B84" s="59">
        <v>76</v>
      </c>
      <c r="C84" s="57">
        <f t="shared" si="29"/>
        <v>0</v>
      </c>
      <c r="D84" s="57">
        <f t="shared" si="29"/>
        <v>0</v>
      </c>
      <c r="E84" s="57" t="str">
        <f t="shared" si="29"/>
        <v>Anette Köhne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14"/>
      <c r="S84" s="1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1" customFormat="1" ht="12.75" customHeight="1" hidden="1">
      <c r="A85" s="59"/>
      <c r="B85" s="59">
        <v>77</v>
      </c>
      <c r="C85" s="57">
        <f t="shared" si="29"/>
        <v>0</v>
      </c>
      <c r="D85" s="57">
        <f t="shared" si="29"/>
        <v>0</v>
      </c>
      <c r="E85" s="57">
        <f t="shared" si="29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14"/>
      <c r="S85" s="1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s="1" customFormat="1" ht="12.75" customHeight="1" hidden="1">
      <c r="A86" s="59"/>
      <c r="B86" s="59">
        <v>78</v>
      </c>
      <c r="C86" s="57">
        <f t="shared" si="29"/>
        <v>0</v>
      </c>
      <c r="D86" s="57">
        <f t="shared" si="29"/>
        <v>0</v>
      </c>
      <c r="E86" s="57">
        <f t="shared" si="29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14"/>
      <c r="S86" s="1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s="1" customFormat="1" ht="12.75" customHeight="1" hidden="1">
      <c r="A87" s="59"/>
      <c r="B87" s="59">
        <v>79</v>
      </c>
      <c r="C87" s="57">
        <f t="shared" si="29"/>
        <v>0</v>
      </c>
      <c r="D87" s="57">
        <f t="shared" si="29"/>
        <v>0</v>
      </c>
      <c r="E87" s="57">
        <f t="shared" si="29"/>
        <v>0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14"/>
      <c r="S87" s="1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s="1" customFormat="1" ht="12.75" customHeight="1" hidden="1">
      <c r="A88" s="59"/>
      <c r="B88" s="59">
        <v>80</v>
      </c>
      <c r="C88" s="57">
        <f t="shared" si="29"/>
        <v>0</v>
      </c>
      <c r="D88" s="57">
        <f t="shared" si="29"/>
        <v>0</v>
      </c>
      <c r="E88" s="57">
        <f t="shared" si="29"/>
        <v>0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14"/>
      <c r="S88" s="1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s="1" customFormat="1" ht="12.75" customHeight="1" hidden="1">
      <c r="A89" s="59"/>
      <c r="B89" s="59">
        <v>81</v>
      </c>
      <c r="C89" s="57">
        <f t="shared" si="29"/>
        <v>0</v>
      </c>
      <c r="D89" s="57">
        <f t="shared" si="29"/>
        <v>0</v>
      </c>
      <c r="E89" s="57">
        <f t="shared" si="29"/>
        <v>0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14"/>
      <c r="S89" s="1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1" customFormat="1" ht="12.75" customHeight="1" hidden="1">
      <c r="A90" s="59"/>
      <c r="B90" s="59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14"/>
      <c r="S90" s="1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s="1" customFormat="1" ht="12.75" customHeight="1" hidden="1">
      <c r="A91" s="59"/>
      <c r="B91" s="59">
        <v>82</v>
      </c>
      <c r="C91" s="57">
        <f>F147</f>
        <v>0</v>
      </c>
      <c r="D91" s="57">
        <f>G147</f>
        <v>0</v>
      </c>
      <c r="E91" s="57" t="str">
        <f>H147</f>
        <v>Karen Mügge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14"/>
      <c r="S91" s="1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1" customFormat="1" ht="12.75" customHeight="1" hidden="1">
      <c r="A92" s="59"/>
      <c r="B92" s="59">
        <v>83</v>
      </c>
      <c r="C92" s="57">
        <f aca="true" t="shared" si="30" ref="C92:C102">F148</f>
        <v>0</v>
      </c>
      <c r="D92" s="57">
        <f aca="true" t="shared" si="31" ref="D92:D102">G148</f>
        <v>0</v>
      </c>
      <c r="E92" s="57" t="str">
        <f aca="true" t="shared" si="32" ref="E92:E102">H148</f>
        <v>Simone Mügge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14"/>
      <c r="S92" s="1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s="1" customFormat="1" ht="12.75" customHeight="1" hidden="1">
      <c r="A93" s="59"/>
      <c r="B93" s="59">
        <v>84</v>
      </c>
      <c r="C93" s="57">
        <f t="shared" si="30"/>
        <v>0</v>
      </c>
      <c r="D93" s="57">
        <f t="shared" si="31"/>
        <v>0</v>
      </c>
      <c r="E93" s="57" t="str">
        <f t="shared" si="32"/>
        <v>Bettina Brunswig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14"/>
      <c r="S93" s="1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s="1" customFormat="1" ht="12.75" customHeight="1" hidden="1">
      <c r="A94" s="59"/>
      <c r="B94" s="59">
        <v>85</v>
      </c>
      <c r="C94" s="57">
        <f t="shared" si="30"/>
        <v>0</v>
      </c>
      <c r="D94" s="57">
        <f t="shared" si="31"/>
        <v>0</v>
      </c>
      <c r="E94" s="57" t="str">
        <f t="shared" si="32"/>
        <v>Danja Zühlsdorff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14"/>
      <c r="S94" s="1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s="1" customFormat="1" ht="12.75" customHeight="1" hidden="1">
      <c r="A95" s="59"/>
      <c r="B95" s="59">
        <v>86</v>
      </c>
      <c r="C95" s="57">
        <f t="shared" si="30"/>
        <v>0</v>
      </c>
      <c r="D95" s="57">
        <f t="shared" si="31"/>
        <v>0</v>
      </c>
      <c r="E95" s="57" t="str">
        <f t="shared" si="32"/>
        <v>Angela Busch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14"/>
      <c r="S95" s="1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s="1" customFormat="1" ht="12.75" customHeight="1" hidden="1">
      <c r="A96" s="59"/>
      <c r="B96" s="59">
        <v>87</v>
      </c>
      <c r="C96" s="57">
        <f t="shared" si="30"/>
        <v>0</v>
      </c>
      <c r="D96" s="57">
        <f t="shared" si="31"/>
        <v>0</v>
      </c>
      <c r="E96" s="57" t="str">
        <f t="shared" si="32"/>
        <v>Petra Lünser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14"/>
      <c r="S96" s="1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s="1" customFormat="1" ht="12.75" customHeight="1" hidden="1">
      <c r="A97" s="59"/>
      <c r="B97" s="59">
        <v>88</v>
      </c>
      <c r="C97" s="57">
        <f t="shared" si="30"/>
        <v>0</v>
      </c>
      <c r="D97" s="57">
        <f t="shared" si="31"/>
        <v>0</v>
      </c>
      <c r="E97" s="57" t="str">
        <f t="shared" si="32"/>
        <v>Anne-Kathrin Witt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14"/>
      <c r="S97" s="1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1" customFormat="1" ht="12.75" customHeight="1" hidden="1">
      <c r="A98" s="59"/>
      <c r="B98" s="59">
        <v>89</v>
      </c>
      <c r="C98" s="57">
        <f t="shared" si="30"/>
        <v>0</v>
      </c>
      <c r="D98" s="57">
        <f t="shared" si="31"/>
        <v>0</v>
      </c>
      <c r="E98" s="57">
        <f t="shared" si="32"/>
        <v>0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14"/>
      <c r="S98" s="1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s="1" customFormat="1" ht="12.75" customHeight="1" hidden="1">
      <c r="A99" s="59"/>
      <c r="B99" s="59">
        <v>90</v>
      </c>
      <c r="C99" s="57">
        <f t="shared" si="30"/>
        <v>0</v>
      </c>
      <c r="D99" s="57">
        <f t="shared" si="31"/>
        <v>0</v>
      </c>
      <c r="E99" s="57">
        <f t="shared" si="32"/>
        <v>0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14"/>
      <c r="S99" s="1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s="1" customFormat="1" ht="12.75" customHeight="1" hidden="1">
      <c r="A100" s="59"/>
      <c r="B100" s="59">
        <v>91</v>
      </c>
      <c r="C100" s="57">
        <f t="shared" si="30"/>
        <v>0</v>
      </c>
      <c r="D100" s="57">
        <f t="shared" si="31"/>
        <v>0</v>
      </c>
      <c r="E100" s="57">
        <f t="shared" si="32"/>
        <v>0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14"/>
      <c r="S100" s="1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s="1" customFormat="1" ht="12.75" customHeight="1" hidden="1">
      <c r="A101" s="59"/>
      <c r="B101" s="59">
        <v>92</v>
      </c>
      <c r="C101" s="57">
        <f t="shared" si="30"/>
        <v>0</v>
      </c>
      <c r="D101" s="57">
        <f t="shared" si="31"/>
        <v>0</v>
      </c>
      <c r="E101" s="57">
        <f t="shared" si="32"/>
        <v>0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14"/>
      <c r="S101" s="1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s="1" customFormat="1" ht="12.75" customHeight="1" hidden="1">
      <c r="A102" s="59"/>
      <c r="B102" s="59">
        <v>93</v>
      </c>
      <c r="C102" s="57">
        <f t="shared" si="30"/>
        <v>0</v>
      </c>
      <c r="D102" s="57">
        <f t="shared" si="31"/>
        <v>0</v>
      </c>
      <c r="E102" s="57">
        <f t="shared" si="32"/>
        <v>0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14"/>
      <c r="S102" s="1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s="1" customFormat="1" ht="12.75" customHeight="1" hidden="1">
      <c r="A103" s="59"/>
      <c r="B103" s="59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14"/>
      <c r="S103" s="1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s="1" customFormat="1" ht="12.75" customHeight="1" hidden="1">
      <c r="A104" s="59"/>
      <c r="B104" s="59">
        <v>94</v>
      </c>
      <c r="C104" s="57">
        <f>I147</f>
        <v>0</v>
      </c>
      <c r="D104" s="57">
        <f>J147</f>
        <v>0</v>
      </c>
      <c r="E104" s="57" t="str">
        <f>K147</f>
        <v>Kerstin Lubojanski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14"/>
      <c r="S104" s="1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s="1" customFormat="1" ht="12.75" customHeight="1" hidden="1">
      <c r="A105" s="59"/>
      <c r="B105" s="59">
        <v>95</v>
      </c>
      <c r="C105" s="57">
        <f aca="true" t="shared" si="33" ref="C105:C115">I148</f>
        <v>0</v>
      </c>
      <c r="D105" s="57">
        <f aca="true" t="shared" si="34" ref="D105:D115">J148</f>
        <v>0</v>
      </c>
      <c r="E105" s="57" t="str">
        <f aca="true" t="shared" si="35" ref="E105:E115">K148</f>
        <v>Britta Oßwald-H.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14"/>
      <c r="S105" s="1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s="1" customFormat="1" ht="12.75" customHeight="1" hidden="1">
      <c r="A106" s="59"/>
      <c r="B106" s="59">
        <v>96</v>
      </c>
      <c r="C106" s="57">
        <f t="shared" si="33"/>
        <v>0</v>
      </c>
      <c r="D106" s="57">
        <f t="shared" si="34"/>
        <v>0</v>
      </c>
      <c r="E106" s="57" t="str">
        <f t="shared" si="35"/>
        <v>Diana Perschke-S.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14"/>
      <c r="S106" s="1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s="1" customFormat="1" ht="12.75" customHeight="1" hidden="1">
      <c r="A107" s="59"/>
      <c r="B107" s="59">
        <v>97</v>
      </c>
      <c r="C107" s="57">
        <f t="shared" si="33"/>
        <v>0</v>
      </c>
      <c r="D107" s="57">
        <f t="shared" si="34"/>
        <v>0</v>
      </c>
      <c r="E107" s="57" t="str">
        <f t="shared" si="35"/>
        <v>Claudia Schmidt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14"/>
      <c r="S107" s="1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s="1" customFormat="1" ht="12.75" customHeight="1" hidden="1">
      <c r="A108" s="59"/>
      <c r="B108" s="59">
        <v>98</v>
      </c>
      <c r="C108" s="57">
        <f t="shared" si="33"/>
        <v>0</v>
      </c>
      <c r="D108" s="57">
        <f t="shared" si="34"/>
        <v>0</v>
      </c>
      <c r="E108" s="57" t="str">
        <f t="shared" si="35"/>
        <v>Michaela Dominicus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14"/>
      <c r="S108" s="1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s="1" customFormat="1" ht="12.75" customHeight="1" hidden="1">
      <c r="A109" s="59"/>
      <c r="B109" s="59">
        <v>99</v>
      </c>
      <c r="C109" s="57">
        <f t="shared" si="33"/>
        <v>0</v>
      </c>
      <c r="D109" s="57">
        <f t="shared" si="34"/>
        <v>0</v>
      </c>
      <c r="E109" s="57" t="str">
        <f t="shared" si="35"/>
        <v>Martina Oßwald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14"/>
      <c r="S109" s="1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s="1" customFormat="1" ht="12.75" customHeight="1" hidden="1">
      <c r="A110" s="59"/>
      <c r="B110" s="59">
        <v>100</v>
      </c>
      <c r="C110" s="57">
        <f t="shared" si="33"/>
        <v>0</v>
      </c>
      <c r="D110" s="57">
        <f t="shared" si="34"/>
        <v>0</v>
      </c>
      <c r="E110" s="57" t="str">
        <f t="shared" si="35"/>
        <v>Sabine Fesl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14"/>
      <c r="S110" s="1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s="1" customFormat="1" ht="12.75" customHeight="1" hidden="1">
      <c r="A111" s="59"/>
      <c r="B111" s="59">
        <v>101</v>
      </c>
      <c r="C111" s="57">
        <f t="shared" si="33"/>
        <v>0</v>
      </c>
      <c r="D111" s="57">
        <f t="shared" si="34"/>
        <v>0</v>
      </c>
      <c r="E111" s="57">
        <f t="shared" si="35"/>
        <v>0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14"/>
      <c r="S111" s="1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s="1" customFormat="1" ht="12.75" customHeight="1" hidden="1">
      <c r="A112" s="59"/>
      <c r="B112" s="59">
        <v>102</v>
      </c>
      <c r="C112" s="57">
        <f t="shared" si="33"/>
        <v>0</v>
      </c>
      <c r="D112" s="57">
        <f t="shared" si="34"/>
        <v>0</v>
      </c>
      <c r="E112" s="57">
        <f t="shared" si="35"/>
        <v>0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14"/>
      <c r="S112" s="1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s="1" customFormat="1" ht="12.75" customHeight="1" hidden="1">
      <c r="A113" s="59"/>
      <c r="B113" s="59">
        <v>103</v>
      </c>
      <c r="C113" s="57">
        <f t="shared" si="33"/>
        <v>0</v>
      </c>
      <c r="D113" s="57">
        <f t="shared" si="34"/>
        <v>0</v>
      </c>
      <c r="E113" s="57">
        <f t="shared" si="35"/>
        <v>0</v>
      </c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14"/>
      <c r="S113" s="1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s="1" customFormat="1" ht="12.75" customHeight="1" hidden="1">
      <c r="A114" s="59"/>
      <c r="B114" s="59">
        <v>104</v>
      </c>
      <c r="C114" s="57">
        <f t="shared" si="33"/>
        <v>0</v>
      </c>
      <c r="D114" s="57">
        <f t="shared" si="34"/>
        <v>0</v>
      </c>
      <c r="E114" s="57" t="str">
        <f t="shared" si="35"/>
        <v>Guido Neuburg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14"/>
      <c r="S114" s="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s="1" customFormat="1" ht="12.75" customHeight="1" hidden="1">
      <c r="A115" s="59"/>
      <c r="B115" s="59">
        <v>105</v>
      </c>
      <c r="C115" s="57">
        <f t="shared" si="33"/>
        <v>0</v>
      </c>
      <c r="D115" s="57">
        <f t="shared" si="34"/>
        <v>0</v>
      </c>
      <c r="E115" s="57">
        <f t="shared" si="35"/>
        <v>0</v>
      </c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14"/>
      <c r="S115" s="1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s="1" customFormat="1" ht="12.75" customHeight="1" hidden="1">
      <c r="A116" s="59"/>
      <c r="B116" s="59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14"/>
      <c r="S116" s="1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s="1" customFormat="1" ht="12.75" customHeight="1" hidden="1">
      <c r="A117" s="59"/>
      <c r="B117" s="59">
        <v>106</v>
      </c>
      <c r="C117" s="57">
        <f>L147</f>
        <v>0</v>
      </c>
      <c r="D117" s="57">
        <f>M147</f>
        <v>0</v>
      </c>
      <c r="E117" s="57" t="str">
        <f>N147</f>
        <v>Elke Schöck</v>
      </c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14"/>
      <c r="S117" s="1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s="1" customFormat="1" ht="12.75" customHeight="1" hidden="1">
      <c r="A118" s="59"/>
      <c r="B118" s="59">
        <v>107</v>
      </c>
      <c r="C118" s="57">
        <f aca="true" t="shared" si="36" ref="C118:C128">L148</f>
        <v>0</v>
      </c>
      <c r="D118" s="57">
        <f aca="true" t="shared" si="37" ref="D118:D128">M148</f>
        <v>0</v>
      </c>
      <c r="E118" s="57" t="str">
        <f aca="true" t="shared" si="38" ref="E118:E128">N148</f>
        <v>Gisela Hettig</v>
      </c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14"/>
      <c r="S118" s="1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s="1" customFormat="1" ht="12.75" customHeight="1" hidden="1">
      <c r="A119" s="59"/>
      <c r="B119" s="59">
        <v>108</v>
      </c>
      <c r="C119" s="57">
        <f t="shared" si="36"/>
        <v>0</v>
      </c>
      <c r="D119" s="57">
        <f t="shared" si="37"/>
        <v>0</v>
      </c>
      <c r="E119" s="57" t="str">
        <f t="shared" si="38"/>
        <v>Uli Niemann</v>
      </c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14"/>
      <c r="S119" s="1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s="1" customFormat="1" ht="12.75" customHeight="1" hidden="1">
      <c r="A120" s="59"/>
      <c r="B120" s="59">
        <v>109</v>
      </c>
      <c r="C120" s="57">
        <f t="shared" si="36"/>
        <v>0</v>
      </c>
      <c r="D120" s="57">
        <f t="shared" si="37"/>
        <v>0</v>
      </c>
      <c r="E120" s="57" t="str">
        <f t="shared" si="38"/>
        <v>Steffi Frindt</v>
      </c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14"/>
      <c r="S120" s="1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s="1" customFormat="1" ht="12.75" customHeight="1" hidden="1">
      <c r="A121" s="59"/>
      <c r="B121" s="59">
        <v>110</v>
      </c>
      <c r="C121" s="57">
        <f t="shared" si="36"/>
        <v>0</v>
      </c>
      <c r="D121" s="57">
        <f t="shared" si="37"/>
        <v>0</v>
      </c>
      <c r="E121" s="57" t="str">
        <f t="shared" si="38"/>
        <v>Heike Müller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14"/>
      <c r="S121" s="1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s="1" customFormat="1" ht="12.75" customHeight="1" hidden="1">
      <c r="A122" s="59"/>
      <c r="B122" s="59">
        <v>111</v>
      </c>
      <c r="C122" s="57">
        <f t="shared" si="36"/>
        <v>0</v>
      </c>
      <c r="D122" s="57">
        <f t="shared" si="37"/>
        <v>0</v>
      </c>
      <c r="E122" s="57" t="str">
        <f t="shared" si="38"/>
        <v>Heike Hamann</v>
      </c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14"/>
      <c r="S122" s="1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s="1" customFormat="1" ht="12.75" customHeight="1" hidden="1">
      <c r="A123" s="59"/>
      <c r="B123" s="59">
        <v>112</v>
      </c>
      <c r="C123" s="57">
        <f t="shared" si="36"/>
        <v>0</v>
      </c>
      <c r="D123" s="57">
        <f t="shared" si="37"/>
        <v>0</v>
      </c>
      <c r="E123" s="57">
        <f t="shared" si="38"/>
        <v>0</v>
      </c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14"/>
      <c r="S123" s="1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s="1" customFormat="1" ht="12.75" customHeight="1" hidden="1">
      <c r="A124" s="59"/>
      <c r="B124" s="59">
        <v>113</v>
      </c>
      <c r="C124" s="57">
        <f t="shared" si="36"/>
        <v>0</v>
      </c>
      <c r="D124" s="57">
        <f t="shared" si="37"/>
        <v>0</v>
      </c>
      <c r="E124" s="57">
        <f t="shared" si="38"/>
        <v>0</v>
      </c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14"/>
      <c r="S124" s="1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s="1" customFormat="1" ht="12.75" customHeight="1" hidden="1">
      <c r="A125" s="59"/>
      <c r="B125" s="59">
        <v>114</v>
      </c>
      <c r="C125" s="57">
        <f t="shared" si="36"/>
        <v>0</v>
      </c>
      <c r="D125" s="57">
        <f t="shared" si="37"/>
        <v>0</v>
      </c>
      <c r="E125" s="57">
        <f t="shared" si="38"/>
        <v>0</v>
      </c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14"/>
      <c r="S125" s="1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s="1" customFormat="1" ht="12.75" customHeight="1" hidden="1">
      <c r="A126" s="59"/>
      <c r="B126" s="59">
        <v>115</v>
      </c>
      <c r="C126" s="57">
        <f t="shared" si="36"/>
        <v>0</v>
      </c>
      <c r="D126" s="57">
        <f t="shared" si="37"/>
        <v>0</v>
      </c>
      <c r="E126" s="57">
        <f t="shared" si="38"/>
        <v>0</v>
      </c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14"/>
      <c r="S126" s="1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s="1" customFormat="1" ht="12.75" customHeight="1" hidden="1">
      <c r="A127" s="59"/>
      <c r="B127" s="59">
        <v>116</v>
      </c>
      <c r="C127" s="57">
        <f t="shared" si="36"/>
        <v>0</v>
      </c>
      <c r="D127" s="57">
        <f t="shared" si="37"/>
        <v>0</v>
      </c>
      <c r="E127" s="57">
        <f t="shared" si="38"/>
        <v>0</v>
      </c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14"/>
      <c r="S127" s="1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s="1" customFormat="1" ht="12.75" customHeight="1" hidden="1">
      <c r="A128" s="59"/>
      <c r="B128" s="59">
        <v>117</v>
      </c>
      <c r="C128" s="57">
        <f t="shared" si="36"/>
        <v>0</v>
      </c>
      <c r="D128" s="57">
        <f t="shared" si="37"/>
        <v>0</v>
      </c>
      <c r="E128" s="57" t="str">
        <f t="shared" si="38"/>
        <v>Olaf Niemann </v>
      </c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14"/>
      <c r="S128" s="1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s="1" customFormat="1" ht="12.75" customHeight="1" hidden="1">
      <c r="A129" s="59"/>
      <c r="B129" s="59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14"/>
      <c r="S129" s="1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s="1" customFormat="1" ht="12.75" customHeight="1" hidden="1">
      <c r="A130" s="59"/>
      <c r="B130" s="59">
        <v>118</v>
      </c>
      <c r="C130" s="57">
        <f>O147</f>
        <v>0</v>
      </c>
      <c r="D130" s="57">
        <f>P147</f>
        <v>0</v>
      </c>
      <c r="E130" s="57">
        <f>Q147</f>
        <v>0</v>
      </c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14"/>
      <c r="S130" s="1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s="1" customFormat="1" ht="12.75" customHeight="1" hidden="1">
      <c r="A131" s="59"/>
      <c r="B131" s="59">
        <v>119</v>
      </c>
      <c r="C131" s="57">
        <f aca="true" t="shared" si="39" ref="C131:C141">O148</f>
        <v>0</v>
      </c>
      <c r="D131" s="57">
        <f aca="true" t="shared" si="40" ref="D131:D141">P148</f>
        <v>0</v>
      </c>
      <c r="E131" s="57">
        <f aca="true" t="shared" si="41" ref="E131:E141">Q148</f>
        <v>0</v>
      </c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14"/>
      <c r="S131" s="1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s="1" customFormat="1" ht="12.75" customHeight="1" hidden="1">
      <c r="A132" s="59"/>
      <c r="B132" s="59">
        <v>120</v>
      </c>
      <c r="C132" s="57">
        <f t="shared" si="39"/>
        <v>0</v>
      </c>
      <c r="D132" s="57">
        <f t="shared" si="40"/>
        <v>0</v>
      </c>
      <c r="E132" s="57">
        <f t="shared" si="41"/>
        <v>0</v>
      </c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14"/>
      <c r="S132" s="1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s="1" customFormat="1" ht="12.75" customHeight="1" hidden="1">
      <c r="A133" s="59"/>
      <c r="B133" s="59">
        <v>121</v>
      </c>
      <c r="C133" s="57">
        <f t="shared" si="39"/>
        <v>0</v>
      </c>
      <c r="D133" s="57">
        <f t="shared" si="40"/>
        <v>0</v>
      </c>
      <c r="E133" s="57">
        <f t="shared" si="41"/>
        <v>0</v>
      </c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14"/>
      <c r="S133" s="1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s="1" customFormat="1" ht="12.75" customHeight="1" hidden="1">
      <c r="A134" s="59"/>
      <c r="B134" s="59">
        <v>122</v>
      </c>
      <c r="C134" s="57">
        <f t="shared" si="39"/>
        <v>0</v>
      </c>
      <c r="D134" s="57">
        <f t="shared" si="40"/>
        <v>0</v>
      </c>
      <c r="E134" s="57">
        <f t="shared" si="41"/>
        <v>0</v>
      </c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14"/>
      <c r="S134" s="1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17" s="1" customFormat="1" ht="12.75" customHeight="1" hidden="1">
      <c r="A135" s="60"/>
      <c r="B135" s="59">
        <v>123</v>
      </c>
      <c r="C135" s="57">
        <f t="shared" si="39"/>
        <v>0</v>
      </c>
      <c r="D135" s="57">
        <f t="shared" si="40"/>
        <v>0</v>
      </c>
      <c r="E135" s="57">
        <f t="shared" si="41"/>
        <v>0</v>
      </c>
      <c r="F135" s="57"/>
      <c r="G135" s="57"/>
      <c r="H135" s="61"/>
      <c r="I135" s="61"/>
      <c r="J135" s="61"/>
      <c r="K135" s="61"/>
      <c r="L135" s="61"/>
      <c r="M135" s="61"/>
      <c r="N135" s="62"/>
      <c r="O135" s="63"/>
      <c r="P135" s="63"/>
      <c r="Q135" s="62"/>
    </row>
    <row r="136" spans="1:17" s="1" customFormat="1" ht="12.75" customHeight="1" hidden="1">
      <c r="A136" s="60"/>
      <c r="B136" s="59">
        <v>124</v>
      </c>
      <c r="C136" s="57">
        <f t="shared" si="39"/>
        <v>0</v>
      </c>
      <c r="D136" s="57">
        <f t="shared" si="40"/>
        <v>0</v>
      </c>
      <c r="E136" s="57">
        <f t="shared" si="41"/>
        <v>0</v>
      </c>
      <c r="F136" s="57"/>
      <c r="G136" s="57"/>
      <c r="H136" s="61"/>
      <c r="I136" s="61"/>
      <c r="J136" s="61"/>
      <c r="K136" s="61"/>
      <c r="L136" s="61"/>
      <c r="M136" s="61"/>
      <c r="N136" s="62"/>
      <c r="O136" s="63"/>
      <c r="P136" s="63"/>
      <c r="Q136" s="62"/>
    </row>
    <row r="137" spans="1:17" s="1" customFormat="1" ht="12.75" customHeight="1" hidden="1">
      <c r="A137" s="60"/>
      <c r="B137" s="59">
        <v>125</v>
      </c>
      <c r="C137" s="57">
        <f t="shared" si="39"/>
        <v>0</v>
      </c>
      <c r="D137" s="57">
        <f t="shared" si="40"/>
        <v>0</v>
      </c>
      <c r="E137" s="57">
        <f t="shared" si="41"/>
        <v>0</v>
      </c>
      <c r="F137" s="57"/>
      <c r="G137" s="57"/>
      <c r="H137" s="61"/>
      <c r="I137" s="61"/>
      <c r="J137" s="61"/>
      <c r="K137" s="61"/>
      <c r="L137" s="61"/>
      <c r="M137" s="61"/>
      <c r="N137" s="62"/>
      <c r="O137" s="63"/>
      <c r="P137" s="63"/>
      <c r="Q137" s="62"/>
    </row>
    <row r="138" spans="1:17" s="1" customFormat="1" ht="12.75" customHeight="1" hidden="1">
      <c r="A138" s="60"/>
      <c r="B138" s="59">
        <v>126</v>
      </c>
      <c r="C138" s="57">
        <f t="shared" si="39"/>
        <v>0</v>
      </c>
      <c r="D138" s="57">
        <f t="shared" si="40"/>
        <v>0</v>
      </c>
      <c r="E138" s="57">
        <f t="shared" si="41"/>
        <v>0</v>
      </c>
      <c r="F138" s="57"/>
      <c r="G138" s="57"/>
      <c r="H138" s="61"/>
      <c r="I138" s="61"/>
      <c r="J138" s="61"/>
      <c r="K138" s="61"/>
      <c r="L138" s="61"/>
      <c r="M138" s="61"/>
      <c r="N138" s="62"/>
      <c r="O138" s="63"/>
      <c r="P138" s="63"/>
      <c r="Q138" s="62"/>
    </row>
    <row r="139" spans="1:17" s="1" customFormat="1" ht="12.75" customHeight="1" hidden="1">
      <c r="A139" s="60"/>
      <c r="B139" s="59">
        <v>127</v>
      </c>
      <c r="C139" s="57">
        <f t="shared" si="39"/>
        <v>0</v>
      </c>
      <c r="D139" s="57">
        <f t="shared" si="40"/>
        <v>0</v>
      </c>
      <c r="E139" s="57">
        <f t="shared" si="41"/>
        <v>0</v>
      </c>
      <c r="F139" s="57"/>
      <c r="G139" s="57"/>
      <c r="H139" s="61"/>
      <c r="I139" s="61"/>
      <c r="J139" s="61"/>
      <c r="K139" s="61"/>
      <c r="L139" s="61"/>
      <c r="M139" s="61"/>
      <c r="N139" s="62"/>
      <c r="O139" s="63"/>
      <c r="P139" s="63"/>
      <c r="Q139" s="62"/>
    </row>
    <row r="140" spans="1:17" s="1" customFormat="1" ht="12.75" customHeight="1" hidden="1">
      <c r="A140" s="60"/>
      <c r="B140" s="59">
        <v>128</v>
      </c>
      <c r="C140" s="57">
        <f t="shared" si="39"/>
        <v>0</v>
      </c>
      <c r="D140" s="57">
        <f t="shared" si="40"/>
        <v>0</v>
      </c>
      <c r="E140" s="57">
        <f t="shared" si="41"/>
        <v>0</v>
      </c>
      <c r="F140" s="57"/>
      <c r="G140" s="57"/>
      <c r="H140" s="61"/>
      <c r="I140" s="61"/>
      <c r="J140" s="61"/>
      <c r="K140" s="61"/>
      <c r="L140" s="61"/>
      <c r="M140" s="61"/>
      <c r="N140" s="62"/>
      <c r="O140" s="63"/>
      <c r="P140" s="63"/>
      <c r="Q140" s="62"/>
    </row>
    <row r="141" spans="1:17" s="1" customFormat="1" ht="12.75" customHeight="1" hidden="1">
      <c r="A141" s="60"/>
      <c r="B141" s="59">
        <v>129</v>
      </c>
      <c r="C141" s="57">
        <f t="shared" si="39"/>
        <v>0</v>
      </c>
      <c r="D141" s="57">
        <f t="shared" si="40"/>
        <v>0</v>
      </c>
      <c r="E141" s="57">
        <f t="shared" si="41"/>
        <v>0</v>
      </c>
      <c r="F141" s="57"/>
      <c r="G141" s="57"/>
      <c r="H141" s="61"/>
      <c r="I141" s="61"/>
      <c r="J141" s="61"/>
      <c r="K141" s="61"/>
      <c r="L141" s="61"/>
      <c r="M141" s="61"/>
      <c r="N141" s="62"/>
      <c r="O141" s="63"/>
      <c r="P141" s="63"/>
      <c r="Q141" s="62"/>
    </row>
    <row r="142" spans="1:32" s="16" customFormat="1" ht="15" customHeight="1">
      <c r="A142" s="197" t="s">
        <v>79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4"/>
      <c r="S142" s="14"/>
      <c r="T142" s="3"/>
      <c r="U142" s="1"/>
      <c r="V142" s="1"/>
      <c r="W142" s="3"/>
      <c r="X142" s="1"/>
      <c r="Y142" s="1"/>
      <c r="Z142" s="3"/>
      <c r="AA142" s="1"/>
      <c r="AB142" s="1"/>
      <c r="AC142" s="3"/>
      <c r="AD142" s="1"/>
      <c r="AE142" s="1"/>
      <c r="AF142" s="3"/>
    </row>
    <row r="143" spans="1:32" s="16" customFormat="1" ht="12.75" customHeight="1">
      <c r="A143" s="191" t="s">
        <v>18</v>
      </c>
      <c r="B143" s="64"/>
      <c r="C143" s="198" t="s">
        <v>18</v>
      </c>
      <c r="D143" s="198"/>
      <c r="E143" s="198"/>
      <c r="F143" s="198" t="s">
        <v>18</v>
      </c>
      <c r="G143" s="198"/>
      <c r="H143" s="198"/>
      <c r="I143" s="198" t="s">
        <v>18</v>
      </c>
      <c r="J143" s="198"/>
      <c r="K143" s="198"/>
      <c r="L143" s="198" t="s">
        <v>18</v>
      </c>
      <c r="M143" s="198"/>
      <c r="N143" s="198"/>
      <c r="O143" s="198" t="s">
        <v>18</v>
      </c>
      <c r="P143" s="198"/>
      <c r="Q143" s="198"/>
      <c r="R143" s="14"/>
      <c r="S143" s="14"/>
      <c r="T143" s="3"/>
      <c r="U143" s="1"/>
      <c r="V143" s="1"/>
      <c r="W143" s="3"/>
      <c r="X143" s="1"/>
      <c r="Y143" s="1"/>
      <c r="Z143" s="3"/>
      <c r="AA143" s="1"/>
      <c r="AB143" s="1"/>
      <c r="AC143" s="3"/>
      <c r="AD143" s="1"/>
      <c r="AE143" s="1"/>
      <c r="AF143" s="3"/>
    </row>
    <row r="144" spans="1:32" s="16" customFormat="1" ht="12.75" customHeight="1">
      <c r="A144" s="191"/>
      <c r="B144" s="65"/>
      <c r="C144" s="193" t="s">
        <v>80</v>
      </c>
      <c r="D144" s="193"/>
      <c r="E144" s="193"/>
      <c r="F144" s="193" t="s">
        <v>81</v>
      </c>
      <c r="G144" s="193"/>
      <c r="H144" s="193"/>
      <c r="I144" s="193" t="s">
        <v>82</v>
      </c>
      <c r="J144" s="193"/>
      <c r="K144" s="193"/>
      <c r="L144" s="193" t="s">
        <v>83</v>
      </c>
      <c r="M144" s="193"/>
      <c r="N144" s="193"/>
      <c r="O144" s="193"/>
      <c r="P144" s="193"/>
      <c r="Q144" s="193"/>
      <c r="R144" s="14"/>
      <c r="S144" s="14"/>
      <c r="T144" s="3"/>
      <c r="U144" s="1"/>
      <c r="V144" s="1"/>
      <c r="W144" s="3"/>
      <c r="X144" s="1"/>
      <c r="Y144" s="1"/>
      <c r="Z144" s="3"/>
      <c r="AA144" s="1"/>
      <c r="AB144" s="1"/>
      <c r="AC144" s="3"/>
      <c r="AD144" s="1"/>
      <c r="AE144" s="1"/>
      <c r="AF144" s="3"/>
    </row>
    <row r="145" spans="1:19" ht="12.75" customHeight="1">
      <c r="A145" s="191"/>
      <c r="B145" s="24"/>
      <c r="C145" s="199" t="s">
        <v>84</v>
      </c>
      <c r="D145" s="199"/>
      <c r="E145" s="199"/>
      <c r="F145" s="199" t="s">
        <v>85</v>
      </c>
      <c r="G145" s="199"/>
      <c r="H145" s="199"/>
      <c r="I145" s="199" t="s">
        <v>86</v>
      </c>
      <c r="J145" s="199"/>
      <c r="K145" s="199"/>
      <c r="L145" s="199" t="s">
        <v>87</v>
      </c>
      <c r="M145" s="199"/>
      <c r="N145" s="199"/>
      <c r="O145" s="199"/>
      <c r="P145" s="199"/>
      <c r="Q145" s="199"/>
      <c r="R145" s="14"/>
      <c r="S145" s="14"/>
    </row>
    <row r="146" spans="1:31" s="16" customFormat="1" ht="12.75" customHeight="1">
      <c r="A146" s="196" t="s">
        <v>30</v>
      </c>
      <c r="B146" s="19"/>
      <c r="C146" s="20" t="s">
        <v>31</v>
      </c>
      <c r="D146" s="21" t="s">
        <v>32</v>
      </c>
      <c r="E146" s="22" t="s">
        <v>33</v>
      </c>
      <c r="F146" s="20" t="s">
        <v>31</v>
      </c>
      <c r="G146" s="21" t="s">
        <v>32</v>
      </c>
      <c r="H146" s="22" t="s">
        <v>33</v>
      </c>
      <c r="I146" s="20" t="s">
        <v>31</v>
      </c>
      <c r="J146" s="21" t="s">
        <v>32</v>
      </c>
      <c r="K146" s="22" t="s">
        <v>33</v>
      </c>
      <c r="L146" s="20" t="s">
        <v>31</v>
      </c>
      <c r="M146" s="21" t="s">
        <v>32</v>
      </c>
      <c r="N146" s="22" t="s">
        <v>33</v>
      </c>
      <c r="O146" s="20" t="s">
        <v>31</v>
      </c>
      <c r="P146" s="21" t="s">
        <v>32</v>
      </c>
      <c r="Q146" s="22" t="s">
        <v>33</v>
      </c>
      <c r="R146" s="66"/>
      <c r="S146" s="66"/>
      <c r="U146" s="67"/>
      <c r="V146" s="67"/>
      <c r="X146" s="67"/>
      <c r="Y146" s="67"/>
      <c r="AA146" s="67"/>
      <c r="AB146" s="67"/>
      <c r="AD146" s="67"/>
      <c r="AE146" s="67"/>
    </row>
    <row r="147" spans="1:19" ht="12.75" customHeight="1">
      <c r="A147" s="196"/>
      <c r="B147" s="68"/>
      <c r="C147" s="69"/>
      <c r="D147" s="70"/>
      <c r="E147" s="35" t="s">
        <v>88</v>
      </c>
      <c r="F147" s="69"/>
      <c r="G147" s="70"/>
      <c r="H147" s="35" t="s">
        <v>89</v>
      </c>
      <c r="I147" s="69"/>
      <c r="J147" s="70"/>
      <c r="K147" s="35" t="s">
        <v>90</v>
      </c>
      <c r="L147" s="69"/>
      <c r="M147" s="70"/>
      <c r="N147" s="35" t="s">
        <v>91</v>
      </c>
      <c r="O147" s="69"/>
      <c r="P147" s="70"/>
      <c r="Q147" s="36"/>
      <c r="R147" s="14"/>
      <c r="S147" s="14"/>
    </row>
    <row r="148" spans="1:19" ht="12.75" customHeight="1">
      <c r="A148" s="196"/>
      <c r="B148" s="71"/>
      <c r="C148" s="69"/>
      <c r="D148" s="70"/>
      <c r="E148" s="35" t="s">
        <v>92</v>
      </c>
      <c r="F148" s="69"/>
      <c r="G148" s="70"/>
      <c r="H148" s="35" t="s">
        <v>93</v>
      </c>
      <c r="I148" s="69"/>
      <c r="J148" s="70"/>
      <c r="K148" s="35" t="s">
        <v>94</v>
      </c>
      <c r="L148" s="69"/>
      <c r="M148" s="70"/>
      <c r="N148" s="35" t="s">
        <v>95</v>
      </c>
      <c r="O148" s="69"/>
      <c r="P148" s="70"/>
      <c r="Q148" s="36"/>
      <c r="R148" s="14"/>
      <c r="S148" s="14"/>
    </row>
    <row r="149" spans="1:19" ht="12.75" customHeight="1">
      <c r="A149" s="196"/>
      <c r="B149" s="71"/>
      <c r="C149" s="69"/>
      <c r="D149" s="70"/>
      <c r="E149" s="35" t="s">
        <v>96</v>
      </c>
      <c r="F149" s="69"/>
      <c r="G149" s="70"/>
      <c r="H149" s="35" t="s">
        <v>97</v>
      </c>
      <c r="I149" s="69"/>
      <c r="J149" s="70"/>
      <c r="K149" s="35" t="s">
        <v>98</v>
      </c>
      <c r="L149" s="69"/>
      <c r="M149" s="70"/>
      <c r="N149" s="35" t="s">
        <v>99</v>
      </c>
      <c r="O149" s="69"/>
      <c r="P149" s="70"/>
      <c r="Q149" s="36"/>
      <c r="R149" s="14"/>
      <c r="S149" s="14"/>
    </row>
    <row r="150" spans="1:19" ht="12.75" customHeight="1">
      <c r="A150" s="196"/>
      <c r="B150" s="71"/>
      <c r="C150" s="69"/>
      <c r="D150" s="70"/>
      <c r="E150" s="35" t="s">
        <v>100</v>
      </c>
      <c r="F150" s="69"/>
      <c r="G150" s="70"/>
      <c r="H150" s="35" t="s">
        <v>101</v>
      </c>
      <c r="I150" s="69"/>
      <c r="J150" s="70"/>
      <c r="K150" s="35" t="s">
        <v>102</v>
      </c>
      <c r="L150" s="69"/>
      <c r="M150" s="70"/>
      <c r="N150" s="35" t="s">
        <v>103</v>
      </c>
      <c r="O150" s="69"/>
      <c r="P150" s="70"/>
      <c r="Q150" s="36"/>
      <c r="R150" s="14"/>
      <c r="S150" s="14"/>
    </row>
    <row r="151" spans="1:19" ht="12.75" customHeight="1">
      <c r="A151" s="196"/>
      <c r="B151" s="71"/>
      <c r="C151" s="69"/>
      <c r="D151" s="70"/>
      <c r="E151" s="35" t="s">
        <v>104</v>
      </c>
      <c r="F151" s="69"/>
      <c r="G151" s="70"/>
      <c r="H151" s="35" t="s">
        <v>105</v>
      </c>
      <c r="I151" s="69"/>
      <c r="J151" s="70"/>
      <c r="K151" s="35" t="s">
        <v>106</v>
      </c>
      <c r="L151" s="69"/>
      <c r="M151" s="70"/>
      <c r="N151" s="35" t="s">
        <v>107</v>
      </c>
      <c r="O151" s="69"/>
      <c r="P151" s="70"/>
      <c r="Q151" s="36"/>
      <c r="R151" s="14"/>
      <c r="S151" s="14"/>
    </row>
    <row r="152" spans="1:19" ht="12.75" customHeight="1">
      <c r="A152" s="196"/>
      <c r="B152" s="71"/>
      <c r="C152" s="69"/>
      <c r="D152" s="70"/>
      <c r="E152" s="35" t="s">
        <v>108</v>
      </c>
      <c r="F152" s="69"/>
      <c r="G152" s="70"/>
      <c r="H152" s="35" t="s">
        <v>109</v>
      </c>
      <c r="I152" s="69"/>
      <c r="J152" s="70"/>
      <c r="K152" s="35" t="s">
        <v>110</v>
      </c>
      <c r="L152" s="69"/>
      <c r="M152" s="70"/>
      <c r="N152" s="35" t="s">
        <v>111</v>
      </c>
      <c r="O152" s="69"/>
      <c r="P152" s="70"/>
      <c r="Q152" s="36"/>
      <c r="R152" s="14"/>
      <c r="S152" s="14"/>
    </row>
    <row r="153" spans="1:19" ht="12.75" customHeight="1">
      <c r="A153" s="196"/>
      <c r="B153" s="71"/>
      <c r="C153" s="69"/>
      <c r="D153" s="70"/>
      <c r="E153" s="35" t="s">
        <v>112</v>
      </c>
      <c r="F153" s="69"/>
      <c r="G153" s="70"/>
      <c r="H153" s="35" t="s">
        <v>113</v>
      </c>
      <c r="I153" s="69"/>
      <c r="J153" s="70"/>
      <c r="K153" s="35" t="s">
        <v>114</v>
      </c>
      <c r="L153" s="69"/>
      <c r="M153" s="70"/>
      <c r="N153" s="35"/>
      <c r="O153" s="69"/>
      <c r="P153" s="70"/>
      <c r="Q153" s="36"/>
      <c r="R153" s="14"/>
      <c r="S153" s="14"/>
    </row>
    <row r="154" spans="1:19" ht="12.75" customHeight="1">
      <c r="A154" s="196"/>
      <c r="B154" s="72"/>
      <c r="C154" s="73"/>
      <c r="D154" s="74"/>
      <c r="E154" s="35"/>
      <c r="F154" s="73"/>
      <c r="G154" s="74"/>
      <c r="H154" s="35"/>
      <c r="I154" s="73"/>
      <c r="J154" s="74"/>
      <c r="K154" s="35"/>
      <c r="L154" s="73"/>
      <c r="M154" s="74"/>
      <c r="N154" s="35"/>
      <c r="O154" s="73"/>
      <c r="P154" s="74"/>
      <c r="Q154" s="36"/>
      <c r="R154" s="14"/>
      <c r="S154" s="14"/>
    </row>
    <row r="155" spans="1:19" ht="12.75" customHeight="1">
      <c r="A155" s="196"/>
      <c r="B155" s="72"/>
      <c r="C155" s="73"/>
      <c r="D155" s="74"/>
      <c r="E155" s="40"/>
      <c r="F155" s="73"/>
      <c r="G155" s="74"/>
      <c r="H155" s="40"/>
      <c r="I155" s="73"/>
      <c r="J155" s="74"/>
      <c r="K155" s="40"/>
      <c r="L155" s="73"/>
      <c r="M155" s="74"/>
      <c r="N155" s="40"/>
      <c r="O155" s="73"/>
      <c r="P155" s="74"/>
      <c r="Q155" s="41"/>
      <c r="R155" s="14"/>
      <c r="S155" s="14"/>
    </row>
    <row r="156" spans="1:19" ht="12.75" customHeight="1">
      <c r="A156" s="196"/>
      <c r="B156" s="72"/>
      <c r="C156" s="73"/>
      <c r="D156" s="74"/>
      <c r="E156" s="42"/>
      <c r="F156" s="73"/>
      <c r="G156" s="74"/>
      <c r="H156" s="42"/>
      <c r="I156" s="73"/>
      <c r="J156" s="74"/>
      <c r="K156" s="42"/>
      <c r="L156" s="73"/>
      <c r="M156" s="74"/>
      <c r="N156" s="42"/>
      <c r="O156" s="73"/>
      <c r="P156" s="74"/>
      <c r="Q156" s="43"/>
      <c r="R156" s="14"/>
      <c r="S156" s="14"/>
    </row>
    <row r="157" spans="1:19" ht="12.75" customHeight="1">
      <c r="A157" s="44" t="s">
        <v>73</v>
      </c>
      <c r="B157" s="75"/>
      <c r="C157" s="45"/>
      <c r="D157" s="46"/>
      <c r="E157" s="47"/>
      <c r="F157" s="45"/>
      <c r="G157" s="46"/>
      <c r="H157" s="47"/>
      <c r="I157" s="45"/>
      <c r="J157" s="46"/>
      <c r="K157" s="47" t="s">
        <v>115</v>
      </c>
      <c r="L157" s="45"/>
      <c r="M157" s="46"/>
      <c r="N157" s="47"/>
      <c r="O157" s="45"/>
      <c r="P157" s="46"/>
      <c r="Q157" s="48"/>
      <c r="R157" s="14"/>
      <c r="S157" s="14"/>
    </row>
    <row r="158" spans="1:19" ht="12.75" customHeight="1">
      <c r="A158" s="49" t="s">
        <v>76</v>
      </c>
      <c r="B158" s="76"/>
      <c r="C158" s="51"/>
      <c r="D158" s="52"/>
      <c r="E158" s="77"/>
      <c r="F158" s="51"/>
      <c r="G158" s="52"/>
      <c r="H158" s="77"/>
      <c r="I158" s="51"/>
      <c r="J158" s="52"/>
      <c r="K158" s="77"/>
      <c r="L158" s="51"/>
      <c r="M158" s="52"/>
      <c r="N158" s="77" t="s">
        <v>116</v>
      </c>
      <c r="O158" s="51"/>
      <c r="P158" s="52"/>
      <c r="Q158" s="78"/>
      <c r="R158" s="14"/>
      <c r="S158" s="14"/>
    </row>
    <row r="159" spans="1:31" s="16" customFormat="1" ht="12.75">
      <c r="A159" s="23"/>
      <c r="B159" s="2"/>
      <c r="C159" s="2"/>
      <c r="D159" s="2"/>
      <c r="E159" s="23"/>
      <c r="F159" s="2"/>
      <c r="G159" s="2"/>
      <c r="H159" s="23"/>
      <c r="I159" s="2"/>
      <c r="J159" s="2"/>
      <c r="L159" s="2"/>
      <c r="M159" s="2"/>
      <c r="O159" s="2"/>
      <c r="P159" s="2"/>
      <c r="R159" s="67"/>
      <c r="S159" s="67"/>
      <c r="U159" s="67"/>
      <c r="V159" s="67"/>
      <c r="X159" s="67"/>
      <c r="Y159" s="67"/>
      <c r="AA159" s="67"/>
      <c r="AB159" s="67"/>
      <c r="AD159" s="67"/>
      <c r="AE159" s="67"/>
    </row>
  </sheetData>
  <mergeCells count="45">
    <mergeCell ref="A146:A156"/>
    <mergeCell ref="L144:N144"/>
    <mergeCell ref="O144:Q144"/>
    <mergeCell ref="C145:E145"/>
    <mergeCell ref="F145:H145"/>
    <mergeCell ref="I145:K145"/>
    <mergeCell ref="L145:N145"/>
    <mergeCell ref="O145:Q145"/>
    <mergeCell ref="A142:Q142"/>
    <mergeCell ref="A143:A145"/>
    <mergeCell ref="C143:E143"/>
    <mergeCell ref="F143:H143"/>
    <mergeCell ref="I143:K143"/>
    <mergeCell ref="L143:N143"/>
    <mergeCell ref="O143:Q143"/>
    <mergeCell ref="C144:E144"/>
    <mergeCell ref="F144:H144"/>
    <mergeCell ref="I144:K144"/>
    <mergeCell ref="L10:N10"/>
    <mergeCell ref="O10:Q10"/>
    <mergeCell ref="AD10:AF10"/>
    <mergeCell ref="A11:A22"/>
    <mergeCell ref="L8:N8"/>
    <mergeCell ref="O8:Q8"/>
    <mergeCell ref="C9:E9"/>
    <mergeCell ref="F9:H9"/>
    <mergeCell ref="I9:K9"/>
    <mergeCell ref="L9:N9"/>
    <mergeCell ref="O9:Q9"/>
    <mergeCell ref="A8:A10"/>
    <mergeCell ref="C8:E8"/>
    <mergeCell ref="F8:H8"/>
    <mergeCell ref="I8:K8"/>
    <mergeCell ref="C10:E10"/>
    <mergeCell ref="F10:H10"/>
    <mergeCell ref="I10:K10"/>
    <mergeCell ref="A5:H5"/>
    <mergeCell ref="I5:M5"/>
    <mergeCell ref="A6:Q6"/>
    <mergeCell ref="A7:Q7"/>
    <mergeCell ref="D1:P1"/>
    <mergeCell ref="D2:P2"/>
    <mergeCell ref="E3:G3"/>
    <mergeCell ref="F4:H4"/>
    <mergeCell ref="M4:N4"/>
  </mergeCells>
  <printOptions horizontalCentered="1"/>
  <pageMargins left="0" right="0" top="0.19652777777777777" bottom="0" header="0.5118055555555556" footer="0.5118055555555556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workbookViewId="0" topLeftCell="B2">
      <selection activeCell="W11" sqref="W11"/>
    </sheetView>
  </sheetViews>
  <sheetFormatPr defaultColWidth="11.421875" defaultRowHeight="12.75"/>
  <cols>
    <col min="1" max="1" width="0" style="4" hidden="1" customWidth="1"/>
    <col min="2" max="2" width="4.57421875" style="79" customWidth="1"/>
    <col min="3" max="4" width="7.28125" style="79" customWidth="1"/>
    <col min="5" max="5" width="5.28125" style="80" customWidth="1"/>
    <col min="6" max="6" width="21.7109375" style="79" customWidth="1"/>
    <col min="7" max="7" width="1.7109375" style="79" customWidth="1"/>
    <col min="8" max="8" width="10.28125" style="79" customWidth="1"/>
    <col min="9" max="9" width="2.7109375" style="79" customWidth="1"/>
    <col min="10" max="10" width="10.28125" style="79" customWidth="1"/>
    <col min="11" max="11" width="4.28125" style="79" customWidth="1"/>
    <col min="12" max="12" width="1.7109375" style="79" customWidth="1"/>
    <col min="13" max="14" width="4.28125" style="79" customWidth="1"/>
    <col min="15" max="15" width="1.7109375" style="79" customWidth="1"/>
    <col min="16" max="17" width="4.28125" style="79" customWidth="1"/>
    <col min="18" max="18" width="1.7109375" style="79" customWidth="1"/>
    <col min="19" max="19" width="4.28125" style="79" customWidth="1"/>
    <col min="20" max="20" width="21.7109375" style="79" customWidth="1"/>
    <col min="21" max="21" width="10.28125" style="79" customWidth="1"/>
    <col min="22" max="22" width="2.7109375" style="2" customWidth="1"/>
    <col min="23" max="23" width="10.28125" style="2" customWidth="1"/>
    <col min="24" max="25" width="0" style="81" hidden="1" customWidth="1"/>
    <col min="26" max="31" width="0" style="82" hidden="1" customWidth="1"/>
    <col min="32" max="32" width="5.7109375" style="80" customWidth="1"/>
    <col min="33" max="33" width="1.7109375" style="80" customWidth="1"/>
    <col min="34" max="35" width="5.7109375" style="80" customWidth="1"/>
    <col min="36" max="36" width="1.7109375" style="80" customWidth="1"/>
    <col min="37" max="38" width="5.7109375" style="80" customWidth="1"/>
    <col min="39" max="39" width="1.7109375" style="80" customWidth="1"/>
    <col min="40" max="40" width="5.7109375" style="80" customWidth="1"/>
    <col min="41" max="16384" width="11.421875" style="79" customWidth="1"/>
  </cols>
  <sheetData>
    <row r="1" spans="5:21" ht="22.5" customHeight="1">
      <c r="E1" s="200" t="s">
        <v>0</v>
      </c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/>
    </row>
    <row r="2" ht="6.75" customHeight="1"/>
    <row r="3" spans="3:23" ht="18" customHeight="1">
      <c r="C3"/>
      <c r="D3"/>
      <c r="E3" s="83"/>
      <c r="F3" s="182" t="str">
        <f>IF(Mannschaften!D2="","",Mannschaften!D2)</f>
        <v>Deutsche Meisterschaft Senioren Feld 2008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/>
      <c r="W3"/>
    </row>
    <row r="4" spans="1:256" ht="17.25" customHeight="1">
      <c r="A4"/>
      <c r="B4" s="201" t="str">
        <f>IF(Mannschaften!F4="","",Mannschaften!F4)</f>
        <v>Wardenburg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3"/>
      <c r="Y4" s="3"/>
      <c r="Z4" s="84"/>
      <c r="AA4" s="84"/>
      <c r="AB4" s="84"/>
      <c r="AC4" s="84"/>
      <c r="AD4" s="84"/>
      <c r="AE4" s="84"/>
      <c r="AF4" s="85"/>
      <c r="AG4" s="85"/>
      <c r="AH4" s="85"/>
      <c r="AI4" s="85"/>
      <c r="AJ4" s="85"/>
      <c r="AK4" s="85"/>
      <c r="AL4" s="85"/>
      <c r="AM4" s="85"/>
      <c r="AN4" s="85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3" ht="16.5" customHeight="1">
      <c r="B5" s="188" t="str">
        <f>Mannschaften!A5</f>
        <v>Ausrichter:     </v>
      </c>
      <c r="C5" s="188"/>
      <c r="D5" s="188"/>
      <c r="E5" s="188"/>
      <c r="F5" s="188"/>
      <c r="G5" s="188"/>
      <c r="H5" s="188"/>
      <c r="I5" s="188"/>
      <c r="J5" s="188"/>
      <c r="K5" s="202" t="str">
        <f>IF(Mannschaften!I5="","",Mannschaften!I5)</f>
        <v>SV Moslesfehn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</row>
    <row r="6" spans="2:23" ht="3.75" customHeight="1">
      <c r="B6" s="86"/>
      <c r="C6" s="86"/>
      <c r="D6" s="86"/>
      <c r="E6" s="87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8"/>
      <c r="W6" s="88"/>
    </row>
    <row r="7" spans="2:23" ht="16.5" customHeight="1">
      <c r="B7" s="89"/>
      <c r="C7" s="90"/>
      <c r="D7" s="90"/>
      <c r="E7" s="91"/>
      <c r="F7" s="90"/>
      <c r="G7" s="90"/>
      <c r="H7" s="203" t="s">
        <v>117</v>
      </c>
      <c r="I7" s="203"/>
      <c r="J7" s="203"/>
      <c r="K7" s="204">
        <f>Mannschaften!K4</f>
        <v>39331</v>
      </c>
      <c r="L7" s="204"/>
      <c r="M7" s="204"/>
      <c r="N7" s="204"/>
      <c r="O7" s="204"/>
      <c r="P7" s="204"/>
      <c r="Q7" s="204"/>
      <c r="R7" s="204"/>
      <c r="S7" s="204"/>
      <c r="T7" s="204"/>
      <c r="U7" s="90"/>
      <c r="V7" s="90"/>
      <c r="W7" s="90"/>
    </row>
    <row r="8" spans="2:23" ht="6" customHeight="1">
      <c r="B8" s="89"/>
      <c r="C8" s="89"/>
      <c r="D8" s="89"/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</row>
    <row r="9" spans="6:22" ht="15" customHeight="1">
      <c r="F9" s="205" t="s">
        <v>17</v>
      </c>
      <c r="G9" s="205"/>
      <c r="H9" s="205"/>
      <c r="I9" s="93"/>
      <c r="J9" s="206" t="str">
        <f>Mannschaften!H3</f>
        <v>Frauen 35</v>
      </c>
      <c r="K9" s="206"/>
      <c r="L9" s="206"/>
      <c r="M9" s="206"/>
      <c r="N9" s="206"/>
      <c r="O9" s="206"/>
      <c r="P9" s="206"/>
      <c r="Q9" s="206"/>
      <c r="R9" s="206"/>
      <c r="S9" s="93"/>
      <c r="T9" s="205" t="s">
        <v>79</v>
      </c>
      <c r="U9" s="205"/>
      <c r="V9" s="205"/>
    </row>
    <row r="10" spans="6:24" ht="15" customHeight="1">
      <c r="F10" s="94" t="str">
        <f>Mannschaften!C10</f>
        <v>TuS Spenge</v>
      </c>
      <c r="G10" s="95"/>
      <c r="H10" s="96" t="str">
        <f>Mannschaften!C9</f>
        <v>Nord 1</v>
      </c>
      <c r="I10" s="207" t="e">
        <f>IF(#REF!=0,"",IF(#REF!=15,"","Achtung!  Punktgleichheit in Gruppe A"))</f>
        <v>#REF!</v>
      </c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94" t="str">
        <f>Mannschaften!C145</f>
        <v>Ahlhorner SV</v>
      </c>
      <c r="U10" s="97" t="str">
        <f>Mannschaften!C144</f>
        <v>Nord 2</v>
      </c>
      <c r="V10" s="98"/>
      <c r="X10" s="4"/>
    </row>
    <row r="11" spans="6:22" ht="15" customHeight="1">
      <c r="F11" s="99" t="str">
        <f>Mannschaften!F10</f>
        <v>USC Bochum</v>
      </c>
      <c r="G11" s="100"/>
      <c r="H11" s="101" t="str">
        <f>Mannschaften!F9</f>
        <v>Nord 3</v>
      </c>
      <c r="I11" s="207" t="e">
        <f>IF(#REF!=0,"",IF(#REF!=15,"","Bitte Platzierung selbst ermitteln"))</f>
        <v>#REF!</v>
      </c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99" t="str">
        <f>Mannschaften!F145</f>
        <v>SV Düdenbüttel</v>
      </c>
      <c r="U11" s="102" t="str">
        <f>IF(Mannschaften!F144="","",Mannschaften!F144)</f>
        <v>Nord 4</v>
      </c>
      <c r="V11" s="103"/>
    </row>
    <row r="12" spans="6:22" ht="15" customHeight="1">
      <c r="F12" s="99" t="str">
        <f>Mannschaften!I10</f>
        <v>TV GH Brettorf</v>
      </c>
      <c r="G12" s="100"/>
      <c r="H12" s="101" t="str">
        <f>Mannschaften!I9</f>
        <v>Nord 5</v>
      </c>
      <c r="T12" s="99" t="str">
        <f>Mannschaften!I145</f>
        <v>TV Wanheimerort</v>
      </c>
      <c r="U12" s="102" t="str">
        <f>Mannschaften!I144</f>
        <v>Nord 6</v>
      </c>
      <c r="V12" s="103"/>
    </row>
    <row r="13" spans="2:22" ht="15" customHeight="1">
      <c r="B13" s="104" t="s">
        <v>118</v>
      </c>
      <c r="F13" s="99" t="str">
        <f>Mannschaften!L10</f>
        <v>TKD Duisburg</v>
      </c>
      <c r="G13" s="100"/>
      <c r="H13" s="101" t="str">
        <f>Mannschaften!L9</f>
        <v>Nord 7</v>
      </c>
      <c r="I13" s="207" t="e">
        <f>IF(#REF!=0,"",IF(#REF!=15,"","Achtung!  Punktgleichheit in Gruppe B"))</f>
        <v>#REF!</v>
      </c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99" t="str">
        <f>Mannschaften!L145</f>
        <v>TV Böblingen</v>
      </c>
      <c r="U13" s="102" t="str">
        <f>Mannschaften!L144</f>
        <v>Süd 1</v>
      </c>
      <c r="V13" s="103"/>
    </row>
    <row r="14" spans="6:22" ht="15" customHeight="1">
      <c r="F14" s="105" t="str">
        <f>Mannschaften!O10</f>
        <v>TG Oggersheim</v>
      </c>
      <c r="G14" s="106"/>
      <c r="H14" s="107" t="str">
        <f>Mannschaften!O9</f>
        <v>West 1</v>
      </c>
      <c r="I14" s="207" t="e">
        <f>IF(#REF!=0,"",IF(#REF!=15,"","Bitte Platzierung selbst ermitteln"))</f>
        <v>#REF!</v>
      </c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105"/>
      <c r="U14" s="106">
        <f>IF(Mannschaften!O144="","",Mannschaften!O144)</f>
      </c>
      <c r="V14" s="108"/>
    </row>
    <row r="15" spans="2:23" ht="0.75" customHeight="1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</row>
    <row r="16" spans="1:40" s="81" customFormat="1" ht="12.75" customHeight="1" hidden="1">
      <c r="A16" s="4"/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/>
      <c r="M16" s="3">
        <v>13</v>
      </c>
      <c r="N16" s="3">
        <v>14</v>
      </c>
      <c r="O16" s="3"/>
      <c r="P16" s="3">
        <v>16</v>
      </c>
      <c r="Q16" s="3">
        <v>17</v>
      </c>
      <c r="R16" s="3"/>
      <c r="S16" s="3">
        <v>19</v>
      </c>
      <c r="T16" s="3">
        <v>20</v>
      </c>
      <c r="U16" s="3">
        <v>21</v>
      </c>
      <c r="V16" s="3">
        <v>22</v>
      </c>
      <c r="W16" s="3">
        <v>23</v>
      </c>
      <c r="X16" s="3">
        <v>24</v>
      </c>
      <c r="Y16" s="3">
        <v>25</v>
      </c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2:40" ht="17.25" customHeight="1">
      <c r="B17" s="209" t="s">
        <v>119</v>
      </c>
      <c r="C17" s="209" t="s">
        <v>120</v>
      </c>
      <c r="D17" s="209" t="s">
        <v>121</v>
      </c>
      <c r="E17" s="210" t="s">
        <v>122</v>
      </c>
      <c r="F17" s="211" t="s">
        <v>123</v>
      </c>
      <c r="G17" s="212" t="s">
        <v>124</v>
      </c>
      <c r="H17" s="213" t="s">
        <v>125</v>
      </c>
      <c r="I17" s="213"/>
      <c r="J17" s="213"/>
      <c r="K17" s="205" t="s">
        <v>126</v>
      </c>
      <c r="L17" s="205"/>
      <c r="M17" s="205"/>
      <c r="N17" s="205"/>
      <c r="O17" s="205"/>
      <c r="P17" s="205"/>
      <c r="Q17" s="205"/>
      <c r="R17" s="205"/>
      <c r="S17" s="205"/>
      <c r="T17" s="109" t="s">
        <v>127</v>
      </c>
      <c r="U17" s="209" t="s">
        <v>128</v>
      </c>
      <c r="V17" s="209"/>
      <c r="W17" s="209"/>
      <c r="Z17" s="214" t="s">
        <v>129</v>
      </c>
      <c r="AA17" s="214" t="s">
        <v>130</v>
      </c>
      <c r="AB17" s="214" t="s">
        <v>131</v>
      </c>
      <c r="AC17" s="214" t="s">
        <v>132</v>
      </c>
      <c r="AD17" s="214" t="s">
        <v>133</v>
      </c>
      <c r="AE17" s="214" t="s">
        <v>134</v>
      </c>
      <c r="AF17" s="215" t="s">
        <v>135</v>
      </c>
      <c r="AG17" s="215"/>
      <c r="AH17" s="215"/>
      <c r="AI17" s="215" t="s">
        <v>136</v>
      </c>
      <c r="AJ17" s="215"/>
      <c r="AK17" s="215"/>
      <c r="AL17" s="215" t="s">
        <v>137</v>
      </c>
      <c r="AM17" s="215"/>
      <c r="AN17" s="215"/>
    </row>
    <row r="18" spans="2:40" ht="17.25" customHeight="1">
      <c r="B18" s="209"/>
      <c r="C18" s="209"/>
      <c r="D18" s="209"/>
      <c r="E18" s="210"/>
      <c r="F18" s="211"/>
      <c r="G18" s="212"/>
      <c r="H18" s="213"/>
      <c r="I18" s="213"/>
      <c r="J18" s="213"/>
      <c r="K18" s="216" t="s">
        <v>138</v>
      </c>
      <c r="L18" s="216"/>
      <c r="M18" s="216"/>
      <c r="N18" s="216" t="s">
        <v>139</v>
      </c>
      <c r="O18" s="216"/>
      <c r="P18" s="216"/>
      <c r="Q18" s="216" t="s">
        <v>140</v>
      </c>
      <c r="R18" s="216"/>
      <c r="S18" s="216"/>
      <c r="T18" s="110" t="s">
        <v>141</v>
      </c>
      <c r="U18" s="209"/>
      <c r="V18" s="209"/>
      <c r="W18" s="209"/>
      <c r="Z18" s="214"/>
      <c r="AA18" s="214"/>
      <c r="AB18" s="214"/>
      <c r="AC18" s="214"/>
      <c r="AD18" s="214"/>
      <c r="AE18" s="214"/>
      <c r="AF18" s="215"/>
      <c r="AG18" s="215"/>
      <c r="AH18" s="215"/>
      <c r="AI18" s="215"/>
      <c r="AJ18" s="215"/>
      <c r="AK18" s="215"/>
      <c r="AL18" s="215"/>
      <c r="AM18" s="215"/>
      <c r="AN18" s="215"/>
    </row>
    <row r="19" spans="1:43" ht="17.25" customHeight="1">
      <c r="A19" s="4">
        <v>1</v>
      </c>
      <c r="B19" s="111">
        <v>1</v>
      </c>
      <c r="C19" s="112">
        <v>0.4166666666666667</v>
      </c>
      <c r="D19" s="113">
        <v>1</v>
      </c>
      <c r="E19" s="114">
        <v>3</v>
      </c>
      <c r="F19" s="115" t="str">
        <f>F10</f>
        <v>TuS Spenge</v>
      </c>
      <c r="G19" s="116" t="s">
        <v>124</v>
      </c>
      <c r="H19" s="217" t="str">
        <f>F11</f>
        <v>USC Bochum</v>
      </c>
      <c r="I19" s="217"/>
      <c r="J19" s="217"/>
      <c r="K19" s="117"/>
      <c r="L19" s="116" t="s">
        <v>124</v>
      </c>
      <c r="M19" s="118"/>
      <c r="N19" s="117"/>
      <c r="O19" s="116" t="s">
        <v>124</v>
      </c>
      <c r="P19" s="118"/>
      <c r="Q19" s="117"/>
      <c r="R19" s="116" t="s">
        <v>124</v>
      </c>
      <c r="S19" s="118"/>
      <c r="T19" s="119" t="str">
        <f>F14</f>
        <v>TG Oggersheim</v>
      </c>
      <c r="U19" s="218"/>
      <c r="V19" s="218"/>
      <c r="W19" s="218"/>
      <c r="X19" s="120" t="str">
        <f aca="true" t="shared" si="0" ref="X19:X38">IF(F19=$F$10,$X$50,IF(F19=$F$11,$X$50,IF(F19=$F$12,$X$50,IF(F19=$F$13,$X$50,IF(F19=$F$14,$X$50,$X$51)))))</f>
        <v>Vorrunde Gruppe A</v>
      </c>
      <c r="Y19" s="121">
        <f>$K$7</f>
        <v>39331</v>
      </c>
      <c r="Z19" s="122">
        <f>IF(M19="","",IF(K19&gt;M19,1,0))</f>
      </c>
      <c r="AA19" s="122">
        <f>IF(P19="","",IF(N19&gt;P19,1,0))</f>
      </c>
      <c r="AB19" s="122">
        <f>IF(S19="","",IF(Q19&gt;S19,1,0))</f>
      </c>
      <c r="AC19" s="122">
        <f>IF(Z19="","",IF(Z19=0,1,0))</f>
      </c>
      <c r="AD19" s="122">
        <f>IF(AA19="","",IF(AA19=0,1,0))</f>
      </c>
      <c r="AE19" s="122">
        <f>IF(AB19="","",IF(AB19=0,1,0))</f>
      </c>
      <c r="AF19" s="123">
        <f>IF(P19="",0,IF(Q19=0,K19+N19,K19+N19+Q19))</f>
        <v>0</v>
      </c>
      <c r="AG19" s="124" t="s">
        <v>124</v>
      </c>
      <c r="AH19" s="125">
        <f>IF(P19="",0,IF(S19="",M19+P19,M19+P19+S19))</f>
        <v>0</v>
      </c>
      <c r="AI19" s="123">
        <f>IF(AA19="",0,IF(AB19="",Z19+AA19,Z19+AA19+AB19))</f>
        <v>0</v>
      </c>
      <c r="AJ19" s="124" t="s">
        <v>124</v>
      </c>
      <c r="AK19" s="125">
        <f>IF(AA19="",0,IF(AE19="",AC19+AD19,AC19+AD19+AE19))</f>
        <v>0</v>
      </c>
      <c r="AL19" s="123">
        <f>IF(AI19=2,2,0)</f>
        <v>0</v>
      </c>
      <c r="AM19" s="124" t="s">
        <v>124</v>
      </c>
      <c r="AN19" s="125">
        <f>IF(AK19=2,2,0)</f>
        <v>0</v>
      </c>
      <c r="AO19" s="126" t="s">
        <v>142</v>
      </c>
      <c r="AP19" s="126"/>
      <c r="AQ19" s="127" t="s">
        <v>143</v>
      </c>
    </row>
    <row r="20" spans="1:43" ht="17.25" customHeight="1">
      <c r="A20" s="4">
        <v>2</v>
      </c>
      <c r="B20" s="128">
        <f>B19</f>
        <v>1</v>
      </c>
      <c r="C20" s="129">
        <f>C19</f>
        <v>0.4166666666666667</v>
      </c>
      <c r="D20" s="130">
        <v>2</v>
      </c>
      <c r="E20" s="131">
        <v>4</v>
      </c>
      <c r="F20" s="132" t="str">
        <f>F12</f>
        <v>TV GH Brettorf</v>
      </c>
      <c r="G20" s="133" t="s">
        <v>124</v>
      </c>
      <c r="H20" s="219" t="str">
        <f>F13</f>
        <v>TKD Duisburg</v>
      </c>
      <c r="I20" s="219"/>
      <c r="J20" s="219"/>
      <c r="K20" s="134"/>
      <c r="L20" s="133" t="s">
        <v>124</v>
      </c>
      <c r="M20" s="135"/>
      <c r="N20" s="134"/>
      <c r="O20" s="136" t="s">
        <v>124</v>
      </c>
      <c r="P20" s="135"/>
      <c r="Q20" s="134"/>
      <c r="R20" s="136" t="s">
        <v>124</v>
      </c>
      <c r="S20" s="135"/>
      <c r="T20" s="137" t="str">
        <f>F14</f>
        <v>TG Oggersheim</v>
      </c>
      <c r="U20" s="220"/>
      <c r="V20" s="220"/>
      <c r="W20" s="220"/>
      <c r="X20" s="120" t="str">
        <f t="shared" si="0"/>
        <v>Vorrunde Gruppe A</v>
      </c>
      <c r="Y20" s="121">
        <f aca="true" t="shared" si="1" ref="Y20:Y28">$K$7</f>
        <v>39331</v>
      </c>
      <c r="Z20" s="138">
        <f aca="true" t="shared" si="2" ref="Z20:Z38">IF(M20="","",IF(K20&gt;M20,1,0))</f>
      </c>
      <c r="AA20" s="138">
        <f aca="true" t="shared" si="3" ref="AA20:AA38">IF(P20="","",IF(N20&gt;P20,1,0))</f>
      </c>
      <c r="AB20" s="138">
        <f aca="true" t="shared" si="4" ref="AB20:AB38">IF(S20="","",IF(Q20&gt;S20,1,0))</f>
      </c>
      <c r="AC20" s="138">
        <f aca="true" t="shared" si="5" ref="AC20:AC38">IF(Z20="","",IF(Z20=0,1,0))</f>
      </c>
      <c r="AD20" s="138">
        <f aca="true" t="shared" si="6" ref="AD20:AD38">IF(AA20="","",IF(AA20=0,1,0))</f>
      </c>
      <c r="AE20" s="138">
        <f aca="true" t="shared" si="7" ref="AE20:AE38">IF(AB20="","",IF(AB20=0,1,0))</f>
      </c>
      <c r="AF20" s="139">
        <f aca="true" t="shared" si="8" ref="AF20:AF38">IF(P20="",0,IF(Q20=0,K20+N20,K20+N20+Q20))</f>
        <v>0</v>
      </c>
      <c r="AG20" s="140" t="s">
        <v>124</v>
      </c>
      <c r="AH20" s="141">
        <f aca="true" t="shared" si="9" ref="AH20:AH38">IF(P20="",0,IF(S20="",M20+P20,M20+P20+S20))</f>
        <v>0</v>
      </c>
      <c r="AI20" s="139">
        <f aca="true" t="shared" si="10" ref="AI20:AI38">IF(AA20="",0,IF(AB20="",Z20+AA20,Z20+AA20+AB20))</f>
        <v>0</v>
      </c>
      <c r="AJ20" s="140" t="s">
        <v>124</v>
      </c>
      <c r="AK20" s="141">
        <f aca="true" t="shared" si="11" ref="AK20:AK38">IF(AA20="",0,IF(AE20="",AC20+AD20,AC20+AD20+AE20))</f>
        <v>0</v>
      </c>
      <c r="AL20" s="139">
        <f aca="true" t="shared" si="12" ref="AL20:AL38">IF(AI20=2,2,0)</f>
        <v>0</v>
      </c>
      <c r="AM20" s="140" t="s">
        <v>124</v>
      </c>
      <c r="AN20" s="141">
        <f aca="true" t="shared" si="13" ref="AN20:AN38">IF(AK20=2,2,0)</f>
        <v>0</v>
      </c>
      <c r="AO20" s="126" t="s">
        <v>144</v>
      </c>
      <c r="AP20" s="126"/>
      <c r="AQ20" s="81"/>
    </row>
    <row r="21" spans="1:40" ht="17.25" customHeight="1">
      <c r="A21" s="4">
        <v>3</v>
      </c>
      <c r="B21" s="111">
        <v>2</v>
      </c>
      <c r="C21" s="112">
        <f>C19+"00:40"</f>
        <v>0.4444444444444445</v>
      </c>
      <c r="D21" s="113">
        <v>3</v>
      </c>
      <c r="E21" s="114">
        <f>E$19</f>
        <v>3</v>
      </c>
      <c r="F21" s="115" t="str">
        <f>T10</f>
        <v>Ahlhorner SV</v>
      </c>
      <c r="G21" s="116" t="s">
        <v>124</v>
      </c>
      <c r="H21" s="217" t="str">
        <f>T11</f>
        <v>SV Düdenbüttel</v>
      </c>
      <c r="I21" s="217"/>
      <c r="J21" s="217"/>
      <c r="K21" s="117"/>
      <c r="L21" s="116" t="s">
        <v>124</v>
      </c>
      <c r="M21" s="118"/>
      <c r="N21" s="117"/>
      <c r="O21" s="116" t="s">
        <v>124</v>
      </c>
      <c r="P21" s="118"/>
      <c r="Q21" s="117"/>
      <c r="R21" s="116" t="s">
        <v>124</v>
      </c>
      <c r="S21" s="118"/>
      <c r="T21" s="119" t="s">
        <v>26</v>
      </c>
      <c r="U21" s="218"/>
      <c r="V21" s="218"/>
      <c r="W21" s="218"/>
      <c r="X21" s="120" t="str">
        <f t="shared" si="0"/>
        <v>Vorrunde Gruppe B</v>
      </c>
      <c r="Y21" s="121">
        <f t="shared" si="1"/>
        <v>39331</v>
      </c>
      <c r="Z21" s="122">
        <f t="shared" si="2"/>
      </c>
      <c r="AA21" s="122">
        <f t="shared" si="3"/>
      </c>
      <c r="AB21" s="122">
        <f t="shared" si="4"/>
      </c>
      <c r="AC21" s="122">
        <f t="shared" si="5"/>
      </c>
      <c r="AD21" s="122">
        <f t="shared" si="6"/>
      </c>
      <c r="AE21" s="122">
        <f t="shared" si="7"/>
      </c>
      <c r="AF21" s="123">
        <f t="shared" si="8"/>
        <v>0</v>
      </c>
      <c r="AG21" s="124" t="s">
        <v>124</v>
      </c>
      <c r="AH21" s="125">
        <f t="shared" si="9"/>
        <v>0</v>
      </c>
      <c r="AI21" s="123">
        <f t="shared" si="10"/>
        <v>0</v>
      </c>
      <c r="AJ21" s="124" t="s">
        <v>124</v>
      </c>
      <c r="AK21" s="125">
        <f t="shared" si="11"/>
        <v>0</v>
      </c>
      <c r="AL21" s="123">
        <f t="shared" si="12"/>
        <v>0</v>
      </c>
      <c r="AM21" s="124" t="s">
        <v>124</v>
      </c>
      <c r="AN21" s="125">
        <f t="shared" si="13"/>
        <v>0</v>
      </c>
    </row>
    <row r="22" spans="1:40" ht="17.25" customHeight="1">
      <c r="A22" s="4">
        <v>4</v>
      </c>
      <c r="B22" s="128">
        <f>B21</f>
        <v>2</v>
      </c>
      <c r="C22" s="129">
        <f>C21</f>
        <v>0.4444444444444445</v>
      </c>
      <c r="D22" s="130">
        <v>4</v>
      </c>
      <c r="E22" s="142">
        <f>E$20</f>
        <v>4</v>
      </c>
      <c r="F22" s="132" t="str">
        <f>T12</f>
        <v>TV Wanheimerort</v>
      </c>
      <c r="G22" s="133" t="s">
        <v>124</v>
      </c>
      <c r="H22" s="219" t="str">
        <f>T13</f>
        <v>TV Böblingen</v>
      </c>
      <c r="I22" s="219"/>
      <c r="J22" s="219"/>
      <c r="K22" s="134"/>
      <c r="L22" s="133" t="s">
        <v>124</v>
      </c>
      <c r="M22" s="135"/>
      <c r="N22" s="134"/>
      <c r="O22" s="136" t="s">
        <v>124</v>
      </c>
      <c r="P22" s="135"/>
      <c r="Q22" s="134"/>
      <c r="R22" s="136" t="s">
        <v>124</v>
      </c>
      <c r="S22" s="135"/>
      <c r="T22" s="137" t="s">
        <v>27</v>
      </c>
      <c r="U22" s="220"/>
      <c r="V22" s="220"/>
      <c r="W22" s="220"/>
      <c r="X22" s="120" t="str">
        <f t="shared" si="0"/>
        <v>Vorrunde Gruppe B</v>
      </c>
      <c r="Y22" s="121">
        <f t="shared" si="1"/>
        <v>39331</v>
      </c>
      <c r="Z22" s="138">
        <f t="shared" si="2"/>
      </c>
      <c r="AA22" s="138">
        <f t="shared" si="3"/>
      </c>
      <c r="AB22" s="138">
        <f t="shared" si="4"/>
      </c>
      <c r="AC22" s="138">
        <f t="shared" si="5"/>
      </c>
      <c r="AD22" s="138">
        <f t="shared" si="6"/>
      </c>
      <c r="AE22" s="138">
        <f t="shared" si="7"/>
      </c>
      <c r="AF22" s="139">
        <f t="shared" si="8"/>
        <v>0</v>
      </c>
      <c r="AG22" s="140" t="s">
        <v>124</v>
      </c>
      <c r="AH22" s="141">
        <f t="shared" si="9"/>
        <v>0</v>
      </c>
      <c r="AI22" s="139">
        <f t="shared" si="10"/>
        <v>0</v>
      </c>
      <c r="AJ22" s="140" t="s">
        <v>124</v>
      </c>
      <c r="AK22" s="141">
        <f t="shared" si="11"/>
        <v>0</v>
      </c>
      <c r="AL22" s="139">
        <f t="shared" si="12"/>
        <v>0</v>
      </c>
      <c r="AM22" s="140" t="s">
        <v>124</v>
      </c>
      <c r="AN22" s="141">
        <f t="shared" si="13"/>
        <v>0</v>
      </c>
    </row>
    <row r="23" spans="1:40" ht="17.25" customHeight="1">
      <c r="A23" s="4">
        <v>5</v>
      </c>
      <c r="B23" s="111">
        <v>3</v>
      </c>
      <c r="C23" s="112">
        <f>C21+"00:40"</f>
        <v>0.47222222222222227</v>
      </c>
      <c r="D23" s="113">
        <v>5</v>
      </c>
      <c r="E23" s="114">
        <f>E$19</f>
        <v>3</v>
      </c>
      <c r="F23" s="115" t="str">
        <f>F14</f>
        <v>TG Oggersheim</v>
      </c>
      <c r="G23" s="116" t="s">
        <v>124</v>
      </c>
      <c r="H23" s="217" t="str">
        <f>F10</f>
        <v>TuS Spenge</v>
      </c>
      <c r="I23" s="217"/>
      <c r="J23" s="217"/>
      <c r="K23" s="117"/>
      <c r="L23" s="116" t="s">
        <v>124</v>
      </c>
      <c r="M23" s="118"/>
      <c r="N23" s="117"/>
      <c r="O23" s="116" t="s">
        <v>124</v>
      </c>
      <c r="P23" s="118"/>
      <c r="Q23" s="117"/>
      <c r="R23" s="116" t="s">
        <v>124</v>
      </c>
      <c r="S23" s="118"/>
      <c r="T23" s="119" t="str">
        <f>F13</f>
        <v>TKD Duisburg</v>
      </c>
      <c r="U23" s="218"/>
      <c r="V23" s="218"/>
      <c r="W23" s="218"/>
      <c r="X23" s="120" t="str">
        <f t="shared" si="0"/>
        <v>Vorrunde Gruppe A</v>
      </c>
      <c r="Y23" s="121">
        <f t="shared" si="1"/>
        <v>39331</v>
      </c>
      <c r="Z23" s="122">
        <f t="shared" si="2"/>
      </c>
      <c r="AA23" s="122">
        <f t="shared" si="3"/>
      </c>
      <c r="AB23" s="122">
        <f t="shared" si="4"/>
      </c>
      <c r="AC23" s="122">
        <f t="shared" si="5"/>
      </c>
      <c r="AD23" s="122">
        <f t="shared" si="6"/>
      </c>
      <c r="AE23" s="122">
        <f t="shared" si="7"/>
      </c>
      <c r="AF23" s="123">
        <f t="shared" si="8"/>
        <v>0</v>
      </c>
      <c r="AG23" s="124" t="s">
        <v>124</v>
      </c>
      <c r="AH23" s="125">
        <f t="shared" si="9"/>
        <v>0</v>
      </c>
      <c r="AI23" s="123">
        <f t="shared" si="10"/>
        <v>0</v>
      </c>
      <c r="AJ23" s="124" t="s">
        <v>124</v>
      </c>
      <c r="AK23" s="125">
        <f t="shared" si="11"/>
        <v>0</v>
      </c>
      <c r="AL23" s="123">
        <f t="shared" si="12"/>
        <v>0</v>
      </c>
      <c r="AM23" s="124" t="s">
        <v>124</v>
      </c>
      <c r="AN23" s="125">
        <f t="shared" si="13"/>
        <v>0</v>
      </c>
    </row>
    <row r="24" spans="1:40" ht="17.25" customHeight="1">
      <c r="A24" s="4">
        <v>6</v>
      </c>
      <c r="B24" s="128">
        <f>B23</f>
        <v>3</v>
      </c>
      <c r="C24" s="129">
        <f>C23</f>
        <v>0.47222222222222227</v>
      </c>
      <c r="D24" s="130">
        <v>6</v>
      </c>
      <c r="E24" s="142">
        <f>E$20</f>
        <v>4</v>
      </c>
      <c r="F24" s="132" t="str">
        <f>F11</f>
        <v>USC Bochum</v>
      </c>
      <c r="G24" s="133" t="s">
        <v>124</v>
      </c>
      <c r="H24" s="219" t="str">
        <f>F12</f>
        <v>TV GH Brettorf</v>
      </c>
      <c r="I24" s="219"/>
      <c r="J24" s="219"/>
      <c r="K24" s="134"/>
      <c r="L24" s="133" t="s">
        <v>124</v>
      </c>
      <c r="M24" s="135"/>
      <c r="N24" s="134"/>
      <c r="O24" s="136" t="s">
        <v>124</v>
      </c>
      <c r="P24" s="135"/>
      <c r="Q24" s="134"/>
      <c r="R24" s="136" t="s">
        <v>124</v>
      </c>
      <c r="S24" s="135"/>
      <c r="T24" s="137" t="str">
        <f>F13</f>
        <v>TKD Duisburg</v>
      </c>
      <c r="U24" s="220"/>
      <c r="V24" s="220"/>
      <c r="W24" s="220"/>
      <c r="X24" s="120" t="str">
        <f t="shared" si="0"/>
        <v>Vorrunde Gruppe A</v>
      </c>
      <c r="Y24" s="121">
        <f t="shared" si="1"/>
        <v>39331</v>
      </c>
      <c r="Z24" s="138">
        <f t="shared" si="2"/>
      </c>
      <c r="AA24" s="138">
        <f t="shared" si="3"/>
      </c>
      <c r="AB24" s="138">
        <f t="shared" si="4"/>
      </c>
      <c r="AC24" s="138">
        <f t="shared" si="5"/>
      </c>
      <c r="AD24" s="138">
        <f t="shared" si="6"/>
      </c>
      <c r="AE24" s="138">
        <f t="shared" si="7"/>
      </c>
      <c r="AF24" s="139">
        <f t="shared" si="8"/>
        <v>0</v>
      </c>
      <c r="AG24" s="140" t="s">
        <v>124</v>
      </c>
      <c r="AH24" s="141">
        <f t="shared" si="9"/>
        <v>0</v>
      </c>
      <c r="AI24" s="139">
        <f t="shared" si="10"/>
        <v>0</v>
      </c>
      <c r="AJ24" s="140" t="s">
        <v>124</v>
      </c>
      <c r="AK24" s="141">
        <f t="shared" si="11"/>
        <v>0</v>
      </c>
      <c r="AL24" s="139">
        <f t="shared" si="12"/>
        <v>0</v>
      </c>
      <c r="AM24" s="140" t="s">
        <v>124</v>
      </c>
      <c r="AN24" s="141">
        <f t="shared" si="13"/>
        <v>0</v>
      </c>
    </row>
    <row r="25" spans="1:40" ht="17.25" customHeight="1">
      <c r="A25" s="4">
        <v>7</v>
      </c>
      <c r="B25" s="111">
        <v>4</v>
      </c>
      <c r="C25" s="112">
        <f>C23+"00:40"</f>
        <v>0.5</v>
      </c>
      <c r="D25" s="113">
        <v>7</v>
      </c>
      <c r="E25" s="114">
        <f>E$19</f>
        <v>3</v>
      </c>
      <c r="F25" s="115"/>
      <c r="G25" s="116" t="s">
        <v>124</v>
      </c>
      <c r="H25" s="217"/>
      <c r="I25" s="217"/>
      <c r="J25" s="217"/>
      <c r="K25" s="117"/>
      <c r="L25" s="116" t="s">
        <v>124</v>
      </c>
      <c r="M25" s="118"/>
      <c r="N25" s="117"/>
      <c r="O25" s="116" t="s">
        <v>124</v>
      </c>
      <c r="P25" s="118"/>
      <c r="Q25" s="117"/>
      <c r="R25" s="116" t="s">
        <v>124</v>
      </c>
      <c r="S25" s="118"/>
      <c r="T25" s="119"/>
      <c r="U25" s="218"/>
      <c r="V25" s="218"/>
      <c r="W25" s="218"/>
      <c r="X25" s="120" t="str">
        <f t="shared" si="0"/>
        <v>Vorrunde Gruppe B</v>
      </c>
      <c r="Y25" s="121">
        <f t="shared" si="1"/>
        <v>39331</v>
      </c>
      <c r="Z25" s="122">
        <f t="shared" si="2"/>
      </c>
      <c r="AA25" s="122">
        <f t="shared" si="3"/>
      </c>
      <c r="AB25" s="122">
        <f t="shared" si="4"/>
      </c>
      <c r="AC25" s="122">
        <f t="shared" si="5"/>
      </c>
      <c r="AD25" s="122">
        <f t="shared" si="6"/>
      </c>
      <c r="AE25" s="122">
        <f t="shared" si="7"/>
      </c>
      <c r="AF25" s="123">
        <f t="shared" si="8"/>
        <v>0</v>
      </c>
      <c r="AG25" s="124" t="s">
        <v>124</v>
      </c>
      <c r="AH25" s="125">
        <f t="shared" si="9"/>
        <v>0</v>
      </c>
      <c r="AI25" s="123">
        <f t="shared" si="10"/>
        <v>0</v>
      </c>
      <c r="AJ25" s="124" t="s">
        <v>124</v>
      </c>
      <c r="AK25" s="125">
        <f t="shared" si="11"/>
        <v>0</v>
      </c>
      <c r="AL25" s="123">
        <f t="shared" si="12"/>
        <v>0</v>
      </c>
      <c r="AM25" s="124" t="s">
        <v>124</v>
      </c>
      <c r="AN25" s="125">
        <f t="shared" si="13"/>
        <v>0</v>
      </c>
    </row>
    <row r="26" spans="1:40" ht="17.25" customHeight="1">
      <c r="A26" s="4">
        <v>8</v>
      </c>
      <c r="B26" s="128">
        <f>B25</f>
        <v>4</v>
      </c>
      <c r="C26" s="129">
        <f>C25</f>
        <v>0.5</v>
      </c>
      <c r="D26" s="130">
        <v>8</v>
      </c>
      <c r="E26" s="142">
        <f>E$20</f>
        <v>4</v>
      </c>
      <c r="F26" s="132" t="str">
        <f>T11</f>
        <v>SV Düdenbüttel</v>
      </c>
      <c r="G26" s="133" t="s">
        <v>124</v>
      </c>
      <c r="H26" s="219" t="str">
        <f>T12</f>
        <v>TV Wanheimerort</v>
      </c>
      <c r="I26" s="219"/>
      <c r="J26" s="219"/>
      <c r="K26" s="134"/>
      <c r="L26" s="133" t="s">
        <v>124</v>
      </c>
      <c r="M26" s="135"/>
      <c r="N26" s="134"/>
      <c r="O26" s="136" t="s">
        <v>124</v>
      </c>
      <c r="P26" s="135"/>
      <c r="Q26" s="134"/>
      <c r="R26" s="136" t="s">
        <v>124</v>
      </c>
      <c r="S26" s="135"/>
      <c r="T26" s="137" t="str">
        <f>T13</f>
        <v>TV Böblingen</v>
      </c>
      <c r="U26" s="220"/>
      <c r="V26" s="220"/>
      <c r="W26" s="220"/>
      <c r="X26" s="120" t="str">
        <f t="shared" si="0"/>
        <v>Vorrunde Gruppe B</v>
      </c>
      <c r="Y26" s="121">
        <f t="shared" si="1"/>
        <v>39331</v>
      </c>
      <c r="Z26" s="138">
        <f t="shared" si="2"/>
      </c>
      <c r="AA26" s="138">
        <f t="shared" si="3"/>
      </c>
      <c r="AB26" s="138">
        <f t="shared" si="4"/>
      </c>
      <c r="AC26" s="138">
        <f t="shared" si="5"/>
      </c>
      <c r="AD26" s="138">
        <f t="shared" si="6"/>
      </c>
      <c r="AE26" s="138">
        <f t="shared" si="7"/>
      </c>
      <c r="AF26" s="139">
        <f t="shared" si="8"/>
        <v>0</v>
      </c>
      <c r="AG26" s="140" t="s">
        <v>124</v>
      </c>
      <c r="AH26" s="141">
        <f t="shared" si="9"/>
        <v>0</v>
      </c>
      <c r="AI26" s="139">
        <f t="shared" si="10"/>
        <v>0</v>
      </c>
      <c r="AJ26" s="140" t="s">
        <v>124</v>
      </c>
      <c r="AK26" s="141">
        <f t="shared" si="11"/>
        <v>0</v>
      </c>
      <c r="AL26" s="139">
        <f t="shared" si="12"/>
        <v>0</v>
      </c>
      <c r="AM26" s="140" t="s">
        <v>124</v>
      </c>
      <c r="AN26" s="141">
        <f t="shared" si="13"/>
        <v>0</v>
      </c>
    </row>
    <row r="27" spans="1:40" ht="17.25" customHeight="1">
      <c r="A27" s="4">
        <v>9</v>
      </c>
      <c r="B27" s="111">
        <v>5</v>
      </c>
      <c r="C27" s="112">
        <f>C25+"00:40"</f>
        <v>0.5277777777777778</v>
      </c>
      <c r="D27" s="113">
        <v>9</v>
      </c>
      <c r="E27" s="114">
        <f>E$19</f>
        <v>3</v>
      </c>
      <c r="F27" s="115" t="str">
        <f>F10</f>
        <v>TuS Spenge</v>
      </c>
      <c r="G27" s="116" t="s">
        <v>124</v>
      </c>
      <c r="H27" s="217" t="str">
        <f>F12</f>
        <v>TV GH Brettorf</v>
      </c>
      <c r="I27" s="217"/>
      <c r="J27" s="217"/>
      <c r="K27" s="117"/>
      <c r="L27" s="116" t="s">
        <v>124</v>
      </c>
      <c r="M27" s="118"/>
      <c r="N27" s="117"/>
      <c r="O27" s="116" t="s">
        <v>124</v>
      </c>
      <c r="P27" s="118"/>
      <c r="Q27" s="117"/>
      <c r="R27" s="116" t="s">
        <v>124</v>
      </c>
      <c r="S27" s="118"/>
      <c r="T27" s="119" t="str">
        <f>F11</f>
        <v>USC Bochum</v>
      </c>
      <c r="U27" s="218"/>
      <c r="V27" s="218"/>
      <c r="W27" s="218"/>
      <c r="X27" s="120" t="str">
        <f t="shared" si="0"/>
        <v>Vorrunde Gruppe A</v>
      </c>
      <c r="Y27" s="121">
        <f t="shared" si="1"/>
        <v>39331</v>
      </c>
      <c r="Z27" s="122">
        <f t="shared" si="2"/>
      </c>
      <c r="AA27" s="122">
        <f t="shared" si="3"/>
      </c>
      <c r="AB27" s="122">
        <f t="shared" si="4"/>
      </c>
      <c r="AC27" s="122">
        <f t="shared" si="5"/>
      </c>
      <c r="AD27" s="122">
        <f t="shared" si="6"/>
      </c>
      <c r="AE27" s="122">
        <f t="shared" si="7"/>
      </c>
      <c r="AF27" s="123">
        <f t="shared" si="8"/>
        <v>0</v>
      </c>
      <c r="AG27" s="124" t="s">
        <v>124</v>
      </c>
      <c r="AH27" s="125">
        <f t="shared" si="9"/>
        <v>0</v>
      </c>
      <c r="AI27" s="123">
        <f t="shared" si="10"/>
        <v>0</v>
      </c>
      <c r="AJ27" s="124" t="s">
        <v>124</v>
      </c>
      <c r="AK27" s="125">
        <f t="shared" si="11"/>
        <v>0</v>
      </c>
      <c r="AL27" s="123">
        <f t="shared" si="12"/>
        <v>0</v>
      </c>
      <c r="AM27" s="124" t="s">
        <v>124</v>
      </c>
      <c r="AN27" s="125">
        <f t="shared" si="13"/>
        <v>0</v>
      </c>
    </row>
    <row r="28" spans="1:40" ht="17.25" customHeight="1">
      <c r="A28" s="4">
        <v>10</v>
      </c>
      <c r="B28" s="128">
        <f>B27</f>
        <v>5</v>
      </c>
      <c r="C28" s="129">
        <f>C27</f>
        <v>0.5277777777777778</v>
      </c>
      <c r="D28" s="130">
        <v>10</v>
      </c>
      <c r="E28" s="142">
        <f>E$20</f>
        <v>4</v>
      </c>
      <c r="F28" s="132" t="str">
        <f>F13</f>
        <v>TKD Duisburg</v>
      </c>
      <c r="G28" s="133" t="s">
        <v>124</v>
      </c>
      <c r="H28" s="219" t="str">
        <f>F14</f>
        <v>TG Oggersheim</v>
      </c>
      <c r="I28" s="219"/>
      <c r="J28" s="219"/>
      <c r="K28" s="134"/>
      <c r="L28" s="133" t="s">
        <v>124</v>
      </c>
      <c r="M28" s="135"/>
      <c r="N28" s="134"/>
      <c r="O28" s="136" t="s">
        <v>124</v>
      </c>
      <c r="P28" s="135"/>
      <c r="Q28" s="134"/>
      <c r="R28" s="136" t="s">
        <v>124</v>
      </c>
      <c r="S28" s="135"/>
      <c r="T28" s="137" t="str">
        <f>F11</f>
        <v>USC Bochum</v>
      </c>
      <c r="U28" s="220"/>
      <c r="V28" s="220"/>
      <c r="W28" s="220"/>
      <c r="X28" s="120" t="str">
        <f t="shared" si="0"/>
        <v>Vorrunde Gruppe A</v>
      </c>
      <c r="Y28" s="121">
        <f t="shared" si="1"/>
        <v>39331</v>
      </c>
      <c r="Z28" s="138">
        <f t="shared" si="2"/>
      </c>
      <c r="AA28" s="138">
        <f t="shared" si="3"/>
      </c>
      <c r="AB28" s="138">
        <f t="shared" si="4"/>
      </c>
      <c r="AC28" s="138">
        <f t="shared" si="5"/>
      </c>
      <c r="AD28" s="138">
        <f t="shared" si="6"/>
      </c>
      <c r="AE28" s="138">
        <f t="shared" si="7"/>
      </c>
      <c r="AF28" s="139">
        <f t="shared" si="8"/>
        <v>0</v>
      </c>
      <c r="AG28" s="140" t="s">
        <v>124</v>
      </c>
      <c r="AH28" s="141">
        <f t="shared" si="9"/>
        <v>0</v>
      </c>
      <c r="AI28" s="139">
        <f t="shared" si="10"/>
        <v>0</v>
      </c>
      <c r="AJ28" s="140" t="s">
        <v>124</v>
      </c>
      <c r="AK28" s="141">
        <f t="shared" si="11"/>
        <v>0</v>
      </c>
      <c r="AL28" s="139">
        <f t="shared" si="12"/>
        <v>0</v>
      </c>
      <c r="AM28" s="140" t="s">
        <v>124</v>
      </c>
      <c r="AN28" s="141">
        <f t="shared" si="13"/>
        <v>0</v>
      </c>
    </row>
    <row r="29" spans="1:40" ht="17.25" customHeight="1">
      <c r="A29" s="4">
        <v>11</v>
      </c>
      <c r="B29" s="111">
        <v>6</v>
      </c>
      <c r="C29" s="112">
        <f>C27+"00:40"</f>
        <v>0.5555555555555556</v>
      </c>
      <c r="D29" s="113">
        <v>11</v>
      </c>
      <c r="E29" s="114">
        <f>E$19</f>
        <v>3</v>
      </c>
      <c r="F29" s="115" t="str">
        <f>T10</f>
        <v>Ahlhorner SV</v>
      </c>
      <c r="G29" s="116" t="s">
        <v>124</v>
      </c>
      <c r="H29" s="217" t="str">
        <f>T12</f>
        <v>TV Wanheimerort</v>
      </c>
      <c r="I29" s="217"/>
      <c r="J29" s="217"/>
      <c r="K29" s="117"/>
      <c r="L29" s="116" t="s">
        <v>124</v>
      </c>
      <c r="M29" s="118"/>
      <c r="N29" s="117"/>
      <c r="O29" s="116" t="s">
        <v>124</v>
      </c>
      <c r="P29" s="118"/>
      <c r="Q29" s="117"/>
      <c r="R29" s="116" t="s">
        <v>124</v>
      </c>
      <c r="S29" s="118"/>
      <c r="T29" s="119" t="str">
        <f>T11</f>
        <v>SV Düdenbüttel</v>
      </c>
      <c r="U29" s="218"/>
      <c r="V29" s="218"/>
      <c r="W29" s="218"/>
      <c r="X29" s="120" t="str">
        <f t="shared" si="0"/>
        <v>Vorrunde Gruppe B</v>
      </c>
      <c r="Y29" s="121">
        <f aca="true" t="shared" si="14" ref="Y29:Y38">$K$7</f>
        <v>39331</v>
      </c>
      <c r="Z29" s="122">
        <f t="shared" si="2"/>
      </c>
      <c r="AA29" s="122">
        <f t="shared" si="3"/>
      </c>
      <c r="AB29" s="122">
        <f t="shared" si="4"/>
      </c>
      <c r="AC29" s="122">
        <f t="shared" si="5"/>
      </c>
      <c r="AD29" s="122">
        <f t="shared" si="6"/>
      </c>
      <c r="AE29" s="122">
        <f t="shared" si="7"/>
      </c>
      <c r="AF29" s="123">
        <f t="shared" si="8"/>
        <v>0</v>
      </c>
      <c r="AG29" s="124" t="s">
        <v>124</v>
      </c>
      <c r="AH29" s="125">
        <f t="shared" si="9"/>
        <v>0</v>
      </c>
      <c r="AI29" s="123">
        <f t="shared" si="10"/>
        <v>0</v>
      </c>
      <c r="AJ29" s="124" t="s">
        <v>124</v>
      </c>
      <c r="AK29" s="125">
        <f t="shared" si="11"/>
        <v>0</v>
      </c>
      <c r="AL29" s="123">
        <f t="shared" si="12"/>
        <v>0</v>
      </c>
      <c r="AM29" s="124" t="s">
        <v>124</v>
      </c>
      <c r="AN29" s="125">
        <f t="shared" si="13"/>
        <v>0</v>
      </c>
    </row>
    <row r="30" spans="1:40" ht="17.25" customHeight="1">
      <c r="A30" s="4">
        <v>12</v>
      </c>
      <c r="B30" s="128">
        <f>B29</f>
        <v>6</v>
      </c>
      <c r="C30" s="129">
        <f>C29</f>
        <v>0.5555555555555556</v>
      </c>
      <c r="D30" s="130">
        <v>12</v>
      </c>
      <c r="E30" s="142">
        <f>E$20</f>
        <v>4</v>
      </c>
      <c r="F30" s="132"/>
      <c r="G30" s="133" t="s">
        <v>124</v>
      </c>
      <c r="H30" s="219"/>
      <c r="I30" s="219"/>
      <c r="J30" s="219"/>
      <c r="K30" s="134"/>
      <c r="L30" s="133" t="s">
        <v>124</v>
      </c>
      <c r="M30" s="135"/>
      <c r="N30" s="134"/>
      <c r="O30" s="136" t="s">
        <v>124</v>
      </c>
      <c r="P30" s="135"/>
      <c r="Q30" s="134"/>
      <c r="R30" s="136" t="s">
        <v>124</v>
      </c>
      <c r="S30" s="135"/>
      <c r="T30" s="137"/>
      <c r="U30" s="220"/>
      <c r="V30" s="220"/>
      <c r="W30" s="220"/>
      <c r="X30" s="120" t="str">
        <f t="shared" si="0"/>
        <v>Vorrunde Gruppe B</v>
      </c>
      <c r="Y30" s="121">
        <f t="shared" si="14"/>
        <v>39331</v>
      </c>
      <c r="Z30" s="138">
        <f t="shared" si="2"/>
      </c>
      <c r="AA30" s="138">
        <f t="shared" si="3"/>
      </c>
      <c r="AB30" s="138">
        <f t="shared" si="4"/>
      </c>
      <c r="AC30" s="138">
        <f t="shared" si="5"/>
      </c>
      <c r="AD30" s="138">
        <f t="shared" si="6"/>
      </c>
      <c r="AE30" s="138">
        <f t="shared" si="7"/>
      </c>
      <c r="AF30" s="139">
        <f t="shared" si="8"/>
        <v>0</v>
      </c>
      <c r="AG30" s="140" t="s">
        <v>124</v>
      </c>
      <c r="AH30" s="141">
        <f t="shared" si="9"/>
        <v>0</v>
      </c>
      <c r="AI30" s="139">
        <f t="shared" si="10"/>
        <v>0</v>
      </c>
      <c r="AJ30" s="140" t="s">
        <v>124</v>
      </c>
      <c r="AK30" s="141">
        <f t="shared" si="11"/>
        <v>0</v>
      </c>
      <c r="AL30" s="139">
        <f t="shared" si="12"/>
        <v>0</v>
      </c>
      <c r="AM30" s="140" t="s">
        <v>124</v>
      </c>
      <c r="AN30" s="141">
        <f t="shared" si="13"/>
        <v>0</v>
      </c>
    </row>
    <row r="31" spans="1:40" ht="17.25" customHeight="1">
      <c r="A31" s="4">
        <v>13</v>
      </c>
      <c r="B31" s="111">
        <v>7</v>
      </c>
      <c r="C31" s="112">
        <f>C29+"00:40"</f>
        <v>0.5833333333333334</v>
      </c>
      <c r="D31" s="113">
        <v>13</v>
      </c>
      <c r="E31" s="114">
        <f>E$19</f>
        <v>3</v>
      </c>
      <c r="F31" s="115" t="str">
        <f>F11</f>
        <v>USC Bochum</v>
      </c>
      <c r="G31" s="116" t="s">
        <v>124</v>
      </c>
      <c r="H31" s="217" t="str">
        <f>F13</f>
        <v>TKD Duisburg</v>
      </c>
      <c r="I31" s="217"/>
      <c r="J31" s="217"/>
      <c r="K31" s="117"/>
      <c r="L31" s="116" t="s">
        <v>124</v>
      </c>
      <c r="M31" s="118"/>
      <c r="N31" s="117"/>
      <c r="O31" s="116" t="s">
        <v>124</v>
      </c>
      <c r="P31" s="118"/>
      <c r="Q31" s="117"/>
      <c r="R31" s="116" t="s">
        <v>124</v>
      </c>
      <c r="S31" s="118"/>
      <c r="T31" s="119" t="str">
        <f>F10</f>
        <v>TuS Spenge</v>
      </c>
      <c r="U31" s="218"/>
      <c r="V31" s="218"/>
      <c r="W31" s="218"/>
      <c r="X31" s="120" t="str">
        <f t="shared" si="0"/>
        <v>Vorrunde Gruppe A</v>
      </c>
      <c r="Y31" s="121">
        <f t="shared" si="14"/>
        <v>39331</v>
      </c>
      <c r="Z31" s="122">
        <f t="shared" si="2"/>
      </c>
      <c r="AA31" s="122">
        <f t="shared" si="3"/>
      </c>
      <c r="AB31" s="122">
        <f t="shared" si="4"/>
      </c>
      <c r="AC31" s="122">
        <f t="shared" si="5"/>
      </c>
      <c r="AD31" s="122">
        <f t="shared" si="6"/>
      </c>
      <c r="AE31" s="122">
        <f t="shared" si="7"/>
      </c>
      <c r="AF31" s="123">
        <f t="shared" si="8"/>
        <v>0</v>
      </c>
      <c r="AG31" s="124" t="s">
        <v>124</v>
      </c>
      <c r="AH31" s="125">
        <f t="shared" si="9"/>
        <v>0</v>
      </c>
      <c r="AI31" s="123">
        <f t="shared" si="10"/>
        <v>0</v>
      </c>
      <c r="AJ31" s="124" t="s">
        <v>124</v>
      </c>
      <c r="AK31" s="125">
        <f t="shared" si="11"/>
        <v>0</v>
      </c>
      <c r="AL31" s="123">
        <f t="shared" si="12"/>
        <v>0</v>
      </c>
      <c r="AM31" s="124" t="s">
        <v>124</v>
      </c>
      <c r="AN31" s="125">
        <f t="shared" si="13"/>
        <v>0</v>
      </c>
    </row>
    <row r="32" spans="1:40" ht="17.25" customHeight="1">
      <c r="A32" s="4">
        <v>14</v>
      </c>
      <c r="B32" s="128">
        <f>B31</f>
        <v>7</v>
      </c>
      <c r="C32" s="129">
        <f>C31</f>
        <v>0.5833333333333334</v>
      </c>
      <c r="D32" s="130">
        <v>14</v>
      </c>
      <c r="E32" s="142">
        <f>E$20</f>
        <v>4</v>
      </c>
      <c r="F32" s="132" t="str">
        <f>F12</f>
        <v>TV GH Brettorf</v>
      </c>
      <c r="G32" s="133" t="s">
        <v>124</v>
      </c>
      <c r="H32" s="219" t="str">
        <f>F14</f>
        <v>TG Oggersheim</v>
      </c>
      <c r="I32" s="219"/>
      <c r="J32" s="219"/>
      <c r="K32" s="134"/>
      <c r="L32" s="133" t="s">
        <v>124</v>
      </c>
      <c r="M32" s="135"/>
      <c r="N32" s="134"/>
      <c r="O32" s="136" t="s">
        <v>124</v>
      </c>
      <c r="P32" s="135"/>
      <c r="Q32" s="134"/>
      <c r="R32" s="136" t="s">
        <v>124</v>
      </c>
      <c r="S32" s="135"/>
      <c r="T32" s="137" t="str">
        <f>F10</f>
        <v>TuS Spenge</v>
      </c>
      <c r="U32" s="220"/>
      <c r="V32" s="220"/>
      <c r="W32" s="220"/>
      <c r="X32" s="120" t="str">
        <f t="shared" si="0"/>
        <v>Vorrunde Gruppe A</v>
      </c>
      <c r="Y32" s="121">
        <f t="shared" si="14"/>
        <v>39331</v>
      </c>
      <c r="Z32" s="138">
        <f t="shared" si="2"/>
      </c>
      <c r="AA32" s="138">
        <f t="shared" si="3"/>
      </c>
      <c r="AB32" s="138">
        <f t="shared" si="4"/>
      </c>
      <c r="AC32" s="138">
        <f t="shared" si="5"/>
      </c>
      <c r="AD32" s="138">
        <f t="shared" si="6"/>
      </c>
      <c r="AE32" s="138">
        <f t="shared" si="7"/>
      </c>
      <c r="AF32" s="139">
        <f t="shared" si="8"/>
        <v>0</v>
      </c>
      <c r="AG32" s="140" t="s">
        <v>124</v>
      </c>
      <c r="AH32" s="141">
        <f t="shared" si="9"/>
        <v>0</v>
      </c>
      <c r="AI32" s="139">
        <f t="shared" si="10"/>
        <v>0</v>
      </c>
      <c r="AJ32" s="140" t="s">
        <v>124</v>
      </c>
      <c r="AK32" s="141">
        <f t="shared" si="11"/>
        <v>0</v>
      </c>
      <c r="AL32" s="139">
        <f t="shared" si="12"/>
        <v>0</v>
      </c>
      <c r="AM32" s="140" t="s">
        <v>124</v>
      </c>
      <c r="AN32" s="141">
        <f t="shared" si="13"/>
        <v>0</v>
      </c>
    </row>
    <row r="33" spans="1:41" ht="17.25" customHeight="1">
      <c r="A33" s="4">
        <v>15</v>
      </c>
      <c r="B33" s="111">
        <v>8</v>
      </c>
      <c r="C33" s="112">
        <f>C31+"00:40"</f>
        <v>0.6111111111111112</v>
      </c>
      <c r="D33" s="113">
        <v>15</v>
      </c>
      <c r="E33" s="114">
        <f>E$19</f>
        <v>3</v>
      </c>
      <c r="F33" s="115" t="str">
        <f>T11</f>
        <v>SV Düdenbüttel</v>
      </c>
      <c r="G33" s="116" t="s">
        <v>124</v>
      </c>
      <c r="H33" s="217" t="str">
        <f>T13</f>
        <v>TV Böblingen</v>
      </c>
      <c r="I33" s="217"/>
      <c r="J33" s="217"/>
      <c r="K33" s="117"/>
      <c r="L33" s="116" t="s">
        <v>124</v>
      </c>
      <c r="M33" s="118"/>
      <c r="N33" s="117"/>
      <c r="O33" s="116" t="s">
        <v>124</v>
      </c>
      <c r="P33" s="118"/>
      <c r="Q33" s="117"/>
      <c r="R33" s="116" t="s">
        <v>124</v>
      </c>
      <c r="S33" s="118"/>
      <c r="T33" s="119" t="str">
        <f>T10</f>
        <v>Ahlhorner SV</v>
      </c>
      <c r="U33" s="218"/>
      <c r="V33" s="218"/>
      <c r="W33" s="218"/>
      <c r="X33" s="120" t="str">
        <f t="shared" si="0"/>
        <v>Vorrunde Gruppe B</v>
      </c>
      <c r="Y33" s="121">
        <f t="shared" si="14"/>
        <v>39331</v>
      </c>
      <c r="Z33" s="122">
        <f t="shared" si="2"/>
      </c>
      <c r="AA33" s="122">
        <f t="shared" si="3"/>
      </c>
      <c r="AB33" s="122">
        <f t="shared" si="4"/>
      </c>
      <c r="AC33" s="122">
        <f t="shared" si="5"/>
      </c>
      <c r="AD33" s="122">
        <f t="shared" si="6"/>
      </c>
      <c r="AE33" s="122">
        <f t="shared" si="7"/>
      </c>
      <c r="AF33" s="123">
        <f t="shared" si="8"/>
        <v>0</v>
      </c>
      <c r="AG33" s="124" t="s">
        <v>124</v>
      </c>
      <c r="AH33" s="125">
        <f t="shared" si="9"/>
        <v>0</v>
      </c>
      <c r="AI33" s="123">
        <f t="shared" si="10"/>
        <v>0</v>
      </c>
      <c r="AJ33" s="124" t="s">
        <v>124</v>
      </c>
      <c r="AK33" s="125">
        <f t="shared" si="11"/>
        <v>0</v>
      </c>
      <c r="AL33" s="123">
        <f t="shared" si="12"/>
        <v>0</v>
      </c>
      <c r="AM33" s="124" t="s">
        <v>124</v>
      </c>
      <c r="AN33" s="125">
        <f t="shared" si="13"/>
        <v>0</v>
      </c>
      <c r="AO33"/>
    </row>
    <row r="34" spans="1:40" ht="17.25" customHeight="1">
      <c r="A34" s="4">
        <v>16</v>
      </c>
      <c r="B34" s="128">
        <f>B33</f>
        <v>8</v>
      </c>
      <c r="C34" s="129">
        <f>C33</f>
        <v>0.6111111111111112</v>
      </c>
      <c r="D34" s="130">
        <v>16</v>
      </c>
      <c r="E34" s="142">
        <f>E$20</f>
        <v>4</v>
      </c>
      <c r="F34" s="132"/>
      <c r="G34" s="133" t="s">
        <v>124</v>
      </c>
      <c r="H34" s="219"/>
      <c r="I34" s="219"/>
      <c r="J34" s="219"/>
      <c r="K34" s="134"/>
      <c r="L34" s="133" t="s">
        <v>124</v>
      </c>
      <c r="M34" s="135"/>
      <c r="N34" s="134"/>
      <c r="O34" s="136" t="s">
        <v>124</v>
      </c>
      <c r="P34" s="135"/>
      <c r="Q34" s="134"/>
      <c r="R34" s="136" t="s">
        <v>124</v>
      </c>
      <c r="S34" s="135"/>
      <c r="T34" s="137"/>
      <c r="U34" s="220"/>
      <c r="V34" s="220"/>
      <c r="W34" s="220"/>
      <c r="X34" s="120" t="str">
        <f t="shared" si="0"/>
        <v>Vorrunde Gruppe B</v>
      </c>
      <c r="Y34" s="121">
        <f t="shared" si="14"/>
        <v>39331</v>
      </c>
      <c r="Z34" s="138">
        <f t="shared" si="2"/>
      </c>
      <c r="AA34" s="138">
        <f t="shared" si="3"/>
      </c>
      <c r="AB34" s="138">
        <f t="shared" si="4"/>
      </c>
      <c r="AC34" s="138">
        <f t="shared" si="5"/>
      </c>
      <c r="AD34" s="138">
        <f t="shared" si="6"/>
      </c>
      <c r="AE34" s="138">
        <f t="shared" si="7"/>
      </c>
      <c r="AF34" s="139">
        <f t="shared" si="8"/>
        <v>0</v>
      </c>
      <c r="AG34" s="140" t="s">
        <v>124</v>
      </c>
      <c r="AH34" s="141">
        <f t="shared" si="9"/>
        <v>0</v>
      </c>
      <c r="AI34" s="139">
        <f t="shared" si="10"/>
        <v>0</v>
      </c>
      <c r="AJ34" s="140" t="s">
        <v>124</v>
      </c>
      <c r="AK34" s="141">
        <f t="shared" si="11"/>
        <v>0</v>
      </c>
      <c r="AL34" s="139">
        <f t="shared" si="12"/>
        <v>0</v>
      </c>
      <c r="AM34" s="140" t="s">
        <v>124</v>
      </c>
      <c r="AN34" s="141">
        <f t="shared" si="13"/>
        <v>0</v>
      </c>
    </row>
    <row r="35" spans="1:42" ht="17.25" customHeight="1">
      <c r="A35" s="4">
        <v>17</v>
      </c>
      <c r="B35" s="111">
        <v>9</v>
      </c>
      <c r="C35" s="112">
        <f>C33+"00:40"</f>
        <v>0.638888888888889</v>
      </c>
      <c r="D35" s="113">
        <v>17</v>
      </c>
      <c r="E35" s="114">
        <f>E$19</f>
        <v>3</v>
      </c>
      <c r="F35" s="115" t="str">
        <f>F10</f>
        <v>TuS Spenge</v>
      </c>
      <c r="G35" s="116" t="s">
        <v>124</v>
      </c>
      <c r="H35" s="217" t="str">
        <f>F13</f>
        <v>TKD Duisburg</v>
      </c>
      <c r="I35" s="217"/>
      <c r="J35" s="217"/>
      <c r="K35" s="117"/>
      <c r="L35" s="116" t="s">
        <v>124</v>
      </c>
      <c r="M35" s="118"/>
      <c r="N35" s="117"/>
      <c r="O35" s="116" t="s">
        <v>124</v>
      </c>
      <c r="P35" s="118"/>
      <c r="Q35" s="117"/>
      <c r="R35" s="116" t="s">
        <v>124</v>
      </c>
      <c r="S35" s="118"/>
      <c r="T35" s="119" t="str">
        <f>F12</f>
        <v>TV GH Brettorf</v>
      </c>
      <c r="U35" s="218"/>
      <c r="V35" s="218"/>
      <c r="W35" s="218"/>
      <c r="X35" s="120" t="str">
        <f t="shared" si="0"/>
        <v>Vorrunde Gruppe A</v>
      </c>
      <c r="Y35" s="121">
        <f t="shared" si="14"/>
        <v>39331</v>
      </c>
      <c r="Z35" s="122">
        <f t="shared" si="2"/>
      </c>
      <c r="AA35" s="122">
        <f t="shared" si="3"/>
      </c>
      <c r="AB35" s="122">
        <f t="shared" si="4"/>
      </c>
      <c r="AC35" s="122">
        <f t="shared" si="5"/>
      </c>
      <c r="AD35" s="122">
        <f t="shared" si="6"/>
      </c>
      <c r="AE35" s="122">
        <f t="shared" si="7"/>
      </c>
      <c r="AF35" s="123">
        <f t="shared" si="8"/>
        <v>0</v>
      </c>
      <c r="AG35" s="124" t="s">
        <v>124</v>
      </c>
      <c r="AH35" s="125">
        <f t="shared" si="9"/>
        <v>0</v>
      </c>
      <c r="AI35" s="123">
        <f t="shared" si="10"/>
        <v>0</v>
      </c>
      <c r="AJ35" s="124" t="s">
        <v>124</v>
      </c>
      <c r="AK35" s="125">
        <f t="shared" si="11"/>
        <v>0</v>
      </c>
      <c r="AL35" s="123">
        <f t="shared" si="12"/>
        <v>0</v>
      </c>
      <c r="AM35" s="124" t="s">
        <v>124</v>
      </c>
      <c r="AN35" s="125">
        <f t="shared" si="13"/>
        <v>0</v>
      </c>
      <c r="AP35" s="143"/>
    </row>
    <row r="36" spans="1:40" ht="17.25" customHeight="1">
      <c r="A36" s="4">
        <v>18</v>
      </c>
      <c r="B36" s="128">
        <f>B35</f>
        <v>9</v>
      </c>
      <c r="C36" s="129">
        <f>C35</f>
        <v>0.638888888888889</v>
      </c>
      <c r="D36" s="130">
        <v>18</v>
      </c>
      <c r="E36" s="142">
        <f>E$20</f>
        <v>4</v>
      </c>
      <c r="F36" s="132" t="str">
        <f>F11</f>
        <v>USC Bochum</v>
      </c>
      <c r="G36" s="133" t="s">
        <v>124</v>
      </c>
      <c r="H36" s="219" t="str">
        <f>F14</f>
        <v>TG Oggersheim</v>
      </c>
      <c r="I36" s="219"/>
      <c r="J36" s="219"/>
      <c r="K36" s="134"/>
      <c r="L36" s="133" t="s">
        <v>124</v>
      </c>
      <c r="M36" s="135"/>
      <c r="N36" s="134"/>
      <c r="O36" s="136" t="s">
        <v>124</v>
      </c>
      <c r="P36" s="135"/>
      <c r="Q36" s="134"/>
      <c r="R36" s="136" t="s">
        <v>124</v>
      </c>
      <c r="S36" s="135"/>
      <c r="T36" s="137" t="str">
        <f>F12</f>
        <v>TV GH Brettorf</v>
      </c>
      <c r="U36" s="220"/>
      <c r="V36" s="220"/>
      <c r="W36" s="220"/>
      <c r="X36" s="120" t="str">
        <f t="shared" si="0"/>
        <v>Vorrunde Gruppe A</v>
      </c>
      <c r="Y36" s="121">
        <f t="shared" si="14"/>
        <v>39331</v>
      </c>
      <c r="Z36" s="138">
        <f t="shared" si="2"/>
      </c>
      <c r="AA36" s="138">
        <f t="shared" si="3"/>
      </c>
      <c r="AB36" s="138">
        <f t="shared" si="4"/>
      </c>
      <c r="AC36" s="138">
        <f t="shared" si="5"/>
      </c>
      <c r="AD36" s="138">
        <f t="shared" si="6"/>
      </c>
      <c r="AE36" s="138">
        <f t="shared" si="7"/>
      </c>
      <c r="AF36" s="139">
        <f t="shared" si="8"/>
        <v>0</v>
      </c>
      <c r="AG36" s="140" t="s">
        <v>124</v>
      </c>
      <c r="AH36" s="141">
        <f t="shared" si="9"/>
        <v>0</v>
      </c>
      <c r="AI36" s="139">
        <f t="shared" si="10"/>
        <v>0</v>
      </c>
      <c r="AJ36" s="140" t="s">
        <v>124</v>
      </c>
      <c r="AK36" s="141">
        <f t="shared" si="11"/>
        <v>0</v>
      </c>
      <c r="AL36" s="139">
        <f t="shared" si="12"/>
        <v>0</v>
      </c>
      <c r="AM36" s="140" t="s">
        <v>124</v>
      </c>
      <c r="AN36" s="141">
        <f t="shared" si="13"/>
        <v>0</v>
      </c>
    </row>
    <row r="37" spans="1:40" ht="17.25" customHeight="1">
      <c r="A37" s="4">
        <v>19</v>
      </c>
      <c r="B37" s="111">
        <v>10</v>
      </c>
      <c r="C37" s="112">
        <f>C35+"00:40"</f>
        <v>0.6666666666666667</v>
      </c>
      <c r="D37" s="113">
        <v>19</v>
      </c>
      <c r="E37" s="114">
        <f>E$19</f>
        <v>3</v>
      </c>
      <c r="F37" s="115" t="str">
        <f>T10</f>
        <v>Ahlhorner SV</v>
      </c>
      <c r="G37" s="116" t="s">
        <v>124</v>
      </c>
      <c r="H37" s="217" t="str">
        <f>T13</f>
        <v>TV Böblingen</v>
      </c>
      <c r="I37" s="217"/>
      <c r="J37" s="217"/>
      <c r="K37" s="117"/>
      <c r="L37" s="116" t="s">
        <v>124</v>
      </c>
      <c r="M37" s="118"/>
      <c r="N37" s="117"/>
      <c r="O37" s="116" t="s">
        <v>124</v>
      </c>
      <c r="P37" s="118"/>
      <c r="Q37" s="117"/>
      <c r="R37" s="116" t="s">
        <v>124</v>
      </c>
      <c r="S37" s="118"/>
      <c r="T37" s="119" t="str">
        <f>T12</f>
        <v>TV Wanheimerort</v>
      </c>
      <c r="U37" s="218"/>
      <c r="V37" s="218"/>
      <c r="W37" s="218"/>
      <c r="X37" s="120" t="str">
        <f t="shared" si="0"/>
        <v>Vorrunde Gruppe B</v>
      </c>
      <c r="Y37" s="121">
        <f t="shared" si="14"/>
        <v>39331</v>
      </c>
      <c r="Z37" s="122">
        <f t="shared" si="2"/>
      </c>
      <c r="AA37" s="122">
        <f t="shared" si="3"/>
      </c>
      <c r="AB37" s="122">
        <f t="shared" si="4"/>
      </c>
      <c r="AC37" s="122">
        <f t="shared" si="5"/>
      </c>
      <c r="AD37" s="122">
        <f t="shared" si="6"/>
      </c>
      <c r="AE37" s="122">
        <f t="shared" si="7"/>
      </c>
      <c r="AF37" s="123">
        <f t="shared" si="8"/>
        <v>0</v>
      </c>
      <c r="AG37" s="124" t="s">
        <v>124</v>
      </c>
      <c r="AH37" s="125">
        <f t="shared" si="9"/>
        <v>0</v>
      </c>
      <c r="AI37" s="123">
        <f t="shared" si="10"/>
        <v>0</v>
      </c>
      <c r="AJ37" s="124" t="s">
        <v>124</v>
      </c>
      <c r="AK37" s="125">
        <f t="shared" si="11"/>
        <v>0</v>
      </c>
      <c r="AL37" s="123">
        <f t="shared" si="12"/>
        <v>0</v>
      </c>
      <c r="AM37" s="124" t="s">
        <v>124</v>
      </c>
      <c r="AN37" s="125">
        <f t="shared" si="13"/>
        <v>0</v>
      </c>
    </row>
    <row r="38" spans="1:40" ht="17.25" customHeight="1">
      <c r="A38" s="4">
        <v>20</v>
      </c>
      <c r="B38" s="128">
        <f>B37</f>
        <v>10</v>
      </c>
      <c r="C38" s="129">
        <f>C37</f>
        <v>0.6666666666666667</v>
      </c>
      <c r="D38" s="130">
        <v>20</v>
      </c>
      <c r="E38" s="131">
        <f>E$20</f>
        <v>4</v>
      </c>
      <c r="F38" s="132"/>
      <c r="G38" s="133" t="s">
        <v>124</v>
      </c>
      <c r="H38" s="219"/>
      <c r="I38" s="219"/>
      <c r="J38" s="219"/>
      <c r="K38" s="134"/>
      <c r="L38" s="133" t="s">
        <v>124</v>
      </c>
      <c r="M38" s="135"/>
      <c r="N38" s="134"/>
      <c r="O38" s="133" t="s">
        <v>124</v>
      </c>
      <c r="P38" s="135"/>
      <c r="Q38" s="134"/>
      <c r="R38" s="133" t="s">
        <v>124</v>
      </c>
      <c r="S38" s="135"/>
      <c r="T38" s="137" t="str">
        <f>T12</f>
        <v>TV Wanheimerort</v>
      </c>
      <c r="U38" s="220"/>
      <c r="V38" s="220"/>
      <c r="W38" s="220"/>
      <c r="X38" s="120" t="str">
        <f t="shared" si="0"/>
        <v>Vorrunde Gruppe B</v>
      </c>
      <c r="Y38" s="121">
        <f t="shared" si="14"/>
        <v>39331</v>
      </c>
      <c r="Z38" s="138">
        <f t="shared" si="2"/>
      </c>
      <c r="AA38" s="138">
        <f t="shared" si="3"/>
      </c>
      <c r="AB38" s="138">
        <f t="shared" si="4"/>
      </c>
      <c r="AC38" s="138">
        <f t="shared" si="5"/>
      </c>
      <c r="AD38" s="138">
        <f t="shared" si="6"/>
      </c>
      <c r="AE38" s="138">
        <f t="shared" si="7"/>
      </c>
      <c r="AF38" s="139">
        <f t="shared" si="8"/>
        <v>0</v>
      </c>
      <c r="AG38" s="140" t="s">
        <v>124</v>
      </c>
      <c r="AH38" s="141">
        <f t="shared" si="9"/>
        <v>0</v>
      </c>
      <c r="AI38" s="139">
        <f t="shared" si="10"/>
        <v>0</v>
      </c>
      <c r="AJ38" s="140" t="s">
        <v>124</v>
      </c>
      <c r="AK38" s="141">
        <f t="shared" si="11"/>
        <v>0</v>
      </c>
      <c r="AL38" s="139">
        <f t="shared" si="12"/>
        <v>0</v>
      </c>
      <c r="AM38" s="140" t="s">
        <v>124</v>
      </c>
      <c r="AN38" s="141">
        <f t="shared" si="13"/>
        <v>0</v>
      </c>
    </row>
    <row r="39" spans="1:40" s="81" customFormat="1" ht="12.75" customHeight="1" hidden="1">
      <c r="A39" s="4">
        <v>21</v>
      </c>
      <c r="B39" s="144">
        <f>IF(Spielplan_So!A17="","",Spielplan_So!A17)</f>
        <v>11</v>
      </c>
      <c r="C39" s="145">
        <f>IF(Spielplan_So!B17="","",Spielplan_So!B17)</f>
        <v>0.4166666666666667</v>
      </c>
      <c r="D39" s="146">
        <f>IF(Spielplan_So!C17="","",Spielplan_So!C17)</f>
        <v>21</v>
      </c>
      <c r="E39" s="146">
        <f>IF(Spielplan_So!D17="","",Spielplan_So!D17)</f>
        <v>3</v>
      </c>
      <c r="F39" s="144" t="e">
        <f>IF(Spielplan_So!E18="","",Spielplan_So!E18)</f>
        <v>#REF!</v>
      </c>
      <c r="G39" s="144" t="str">
        <f>IF(Spielplan_So!F18="","",Spielplan_So!F18)</f>
        <v>:</v>
      </c>
      <c r="H39" s="144" t="e">
        <f>IF(Spielplan_So!G18="","",Spielplan_So!G18)</f>
        <v>#REF!</v>
      </c>
      <c r="I39" s="144"/>
      <c r="J39" s="144"/>
      <c r="K39" s="144">
        <f>IF(Spielplan_So!J18="","",Spielplan_So!J18)</f>
      </c>
      <c r="L39" s="144" t="str">
        <f>IF(Spielplan_So!K18="","",Spielplan_So!K18)</f>
        <v>:</v>
      </c>
      <c r="M39" s="144">
        <f>IF(Spielplan_So!L18="","",Spielplan_So!L18)</f>
      </c>
      <c r="N39" s="144"/>
      <c r="O39" s="144"/>
      <c r="P39" s="144"/>
      <c r="Q39" s="144"/>
      <c r="R39" s="144"/>
      <c r="S39" s="144"/>
      <c r="T39" s="144" t="e">
        <f>IF(Spielplan_So!S18="","",Spielplan_So!S18)</f>
        <v>#REF!</v>
      </c>
      <c r="U39" s="221">
        <f>Spielplan_So!T18</f>
        <v>0</v>
      </c>
      <c r="V39" s="221"/>
      <c r="W39" s="221"/>
      <c r="X39" s="144" t="str">
        <f>IF(Spielplan_So!W18="","",Spielplan_So!W18)</f>
        <v>Platzierung</v>
      </c>
      <c r="Y39" s="148">
        <f>Spielplan_So!X17</f>
        <v>39332</v>
      </c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</row>
    <row r="40" spans="1:40" s="81" customFormat="1" ht="12.75" customHeight="1" hidden="1">
      <c r="A40" s="4">
        <v>22</v>
      </c>
      <c r="B40" s="144">
        <f>IF(Spielplan_So!A19="","",Spielplan_So!A19)</f>
        <v>11</v>
      </c>
      <c r="C40" s="145">
        <f>IF(Spielplan_So!B19="","",Spielplan_So!B19)</f>
        <v>0.4166666666666667</v>
      </c>
      <c r="D40" s="146">
        <f>IF(Spielplan_So!C19="","",Spielplan_So!C19)</f>
        <v>22</v>
      </c>
      <c r="E40" s="146">
        <f>IF(Spielplan_So!D19="","",Spielplan_So!D19)</f>
        <v>4</v>
      </c>
      <c r="F40" s="144" t="e">
        <f>IF(Spielplan_So!E20="","",Spielplan_So!E20)</f>
        <v>#REF!</v>
      </c>
      <c r="G40" s="144" t="str">
        <f>IF(Spielplan_So!F20="","",Spielplan_So!F20)</f>
        <v>:</v>
      </c>
      <c r="H40" s="144" t="e">
        <f>IF(Spielplan_So!G20="","",Spielplan_So!G20)</f>
        <v>#REF!</v>
      </c>
      <c r="I40" s="144"/>
      <c r="J40" s="144"/>
      <c r="K40" s="144">
        <f>IF(Spielplan_So!J20="","",Spielplan_So!J20)</f>
      </c>
      <c r="L40" s="144" t="str">
        <f>IF(Spielplan_So!K20="","",Spielplan_So!K20)</f>
        <v>:</v>
      </c>
      <c r="M40" s="144">
        <f>IF(Spielplan_So!L20="","",Spielplan_So!L20)</f>
      </c>
      <c r="N40" s="144"/>
      <c r="O40" s="144"/>
      <c r="P40" s="144"/>
      <c r="Q40" s="144"/>
      <c r="R40" s="144"/>
      <c r="S40" s="144"/>
      <c r="T40" s="144" t="e">
        <f>IF(Spielplan_So!S20="","",Spielplan_So!S20)</f>
        <v>#REF!</v>
      </c>
      <c r="U40" s="221">
        <f>Spielplan_So!T20</f>
        <v>0</v>
      </c>
      <c r="V40" s="221"/>
      <c r="W40" s="221"/>
      <c r="X40" s="144" t="str">
        <f>IF(Spielplan_So!W20="","",Spielplan_So!W20)</f>
        <v>Platzierung</v>
      </c>
      <c r="Y40" s="148">
        <f>Spielplan_So!X18</f>
        <v>39332</v>
      </c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</row>
    <row r="41" spans="1:40" s="81" customFormat="1" ht="12.75" customHeight="1" hidden="1">
      <c r="A41" s="4">
        <v>23</v>
      </c>
      <c r="B41" s="144">
        <f>IF(Spielplan_So!A21="","",Spielplan_So!A21)</f>
        <v>12</v>
      </c>
      <c r="C41" s="145">
        <f>IF(Spielplan_So!B21="","",Spielplan_So!B21)</f>
        <v>0.4444444444444445</v>
      </c>
      <c r="D41" s="146">
        <f>IF(Spielplan_So!C21="","",Spielplan_So!C21)</f>
        <v>23</v>
      </c>
      <c r="E41" s="146">
        <f>IF(Spielplan_So!D21="","",Spielplan_So!D21)</f>
        <v>3</v>
      </c>
      <c r="F41" s="144" t="e">
        <f>IF(Spielplan_So!E22="","",Spielplan_So!E22)</f>
        <v>#REF!</v>
      </c>
      <c r="G41" s="144" t="str">
        <f>IF(Spielplan_So!F22="","",Spielplan_So!F22)</f>
        <v>:</v>
      </c>
      <c r="H41" s="144" t="e">
        <f>IF(Spielplan_So!G22="","",Spielplan_So!G22)</f>
        <v>#REF!</v>
      </c>
      <c r="I41" s="144"/>
      <c r="J41" s="144"/>
      <c r="K41" s="144">
        <f>IF(Spielplan_So!J22="","",Spielplan_So!J22)</f>
      </c>
      <c r="L41" s="144" t="str">
        <f>IF(Spielplan_So!K22="","",Spielplan_So!K22)</f>
        <v>:</v>
      </c>
      <c r="M41" s="144">
        <f>IF(Spielplan_So!L22="","",Spielplan_So!L22)</f>
      </c>
      <c r="N41" s="144"/>
      <c r="O41" s="144"/>
      <c r="P41" s="144"/>
      <c r="Q41" s="144"/>
      <c r="R41" s="144"/>
      <c r="S41" s="144"/>
      <c r="T41" s="144" t="e">
        <f>IF(Spielplan_So!S22="","",Spielplan_So!S22)</f>
        <v>#REF!</v>
      </c>
      <c r="U41" s="221">
        <f>Spielplan_So!T22</f>
        <v>0</v>
      </c>
      <c r="V41" s="221"/>
      <c r="W41" s="221"/>
      <c r="X41" s="144" t="str">
        <f>IF(Spielplan_So!W22="","",Spielplan_So!W22)</f>
        <v>Qualifikation</v>
      </c>
      <c r="Y41" s="148">
        <f>Spielplan_So!X19</f>
        <v>39332</v>
      </c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</row>
    <row r="42" spans="1:40" s="81" customFormat="1" ht="12.75" customHeight="1" hidden="1">
      <c r="A42" s="4">
        <v>24</v>
      </c>
      <c r="B42" s="144">
        <f>IF(Spielplan_So!A23="","",Spielplan_So!A23)</f>
        <v>12</v>
      </c>
      <c r="C42" s="145">
        <f>IF(Spielplan_So!B23="","",Spielplan_So!B23)</f>
        <v>0.4444444444444445</v>
      </c>
      <c r="D42" s="146">
        <f>IF(Spielplan_So!C23="","",Spielplan_So!C23)</f>
        <v>24</v>
      </c>
      <c r="E42" s="146">
        <f>IF(Spielplan_So!D23="","",Spielplan_So!D23)</f>
        <v>4</v>
      </c>
      <c r="F42" s="144" t="e">
        <f>IF(Spielplan_So!E24="","",Spielplan_So!E24)</f>
        <v>#REF!</v>
      </c>
      <c r="G42" s="144" t="str">
        <f>IF(Spielplan_So!F24="","",Spielplan_So!F24)</f>
        <v>:</v>
      </c>
      <c r="H42" s="144" t="e">
        <f>IF(Spielplan_So!G24="","",Spielplan_So!G24)</f>
        <v>#REF!</v>
      </c>
      <c r="I42" s="144"/>
      <c r="J42" s="144"/>
      <c r="K42" s="144">
        <f>IF(Spielplan_So!J24="","",Spielplan_So!J24)</f>
      </c>
      <c r="L42" s="144" t="str">
        <f>IF(Spielplan_So!K24="","",Spielplan_So!K24)</f>
        <v>:</v>
      </c>
      <c r="M42" s="144">
        <f>IF(Spielplan_So!L24="","",Spielplan_So!L24)</f>
      </c>
      <c r="N42" s="144"/>
      <c r="O42" s="144"/>
      <c r="P42" s="144"/>
      <c r="Q42" s="144"/>
      <c r="R42" s="144"/>
      <c r="S42" s="144"/>
      <c r="T42" s="144" t="e">
        <f>IF(Spielplan_So!S24="","",Spielplan_So!S24)</f>
        <v>#REF!</v>
      </c>
      <c r="U42" s="221">
        <f>Spielplan_So!T24</f>
        <v>0</v>
      </c>
      <c r="V42" s="221"/>
      <c r="W42" s="221"/>
      <c r="X42" s="144" t="str">
        <f>IF(Spielplan_So!W24="","",Spielplan_So!W24)</f>
        <v>Qualifikation</v>
      </c>
      <c r="Y42" s="148">
        <f>Spielplan_So!X20</f>
        <v>39332</v>
      </c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</row>
    <row r="43" spans="1:40" s="81" customFormat="1" ht="12.75" customHeight="1" hidden="1">
      <c r="A43" s="4">
        <v>25</v>
      </c>
      <c r="B43" s="144">
        <f>IF(Spielplan_So!A25="","",Spielplan_So!A25)</f>
        <v>13</v>
      </c>
      <c r="C43" s="145">
        <f>IF(Spielplan_So!B25="","",Spielplan_So!B25)</f>
        <v>0.47222222222222227</v>
      </c>
      <c r="D43" s="146">
        <f>IF(Spielplan_So!C25="","",Spielplan_So!C25)</f>
        <v>25</v>
      </c>
      <c r="E43" s="146">
        <f>IF(Spielplan_So!D25="","",Spielplan_So!D25)</f>
        <v>3</v>
      </c>
      <c r="F43" s="144">
        <f>IF(Spielplan_So!E26="","",Spielplan_So!E26)</f>
      </c>
      <c r="G43" s="144" t="str">
        <f>IF(Spielplan_So!F26="","",Spielplan_So!F26)</f>
        <v>:</v>
      </c>
      <c r="H43" s="144">
        <f>IF(Spielplan_So!G26="","",Spielplan_So!G26)</f>
      </c>
      <c r="I43" s="144"/>
      <c r="J43" s="144"/>
      <c r="K43" s="144">
        <f>IF(Spielplan_So!J26="","",Spielplan_So!J26)</f>
      </c>
      <c r="L43" s="144" t="str">
        <f>IF(Spielplan_So!K26="","",Spielplan_So!K26)</f>
        <v>:</v>
      </c>
      <c r="M43" s="144">
        <f>IF(Spielplan_So!L26="","",Spielplan_So!L26)</f>
      </c>
      <c r="N43" s="144"/>
      <c r="O43" s="144"/>
      <c r="P43" s="144"/>
      <c r="Q43" s="144"/>
      <c r="R43" s="144"/>
      <c r="S43" s="144"/>
      <c r="T43" s="144" t="e">
        <f>IF(Spielplan_So!S26="","",Spielplan_So!S26)</f>
        <v>#REF!</v>
      </c>
      <c r="U43" s="221">
        <f>Spielplan_So!T26</f>
        <v>0</v>
      </c>
      <c r="V43" s="221"/>
      <c r="W43" s="221"/>
      <c r="X43" s="144" t="str">
        <f>IF(Spielplan_So!W26="","",Spielplan_So!W26)</f>
        <v>Platz 9/10</v>
      </c>
      <c r="Y43" s="148">
        <f>Spielplan_So!X21</f>
        <v>39332</v>
      </c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</row>
    <row r="44" spans="1:40" s="81" customFormat="1" ht="12.75" customHeight="1" hidden="1">
      <c r="A44" s="4">
        <v>26</v>
      </c>
      <c r="B44" s="144">
        <f>IF(Spielplan_So!A27="","",Spielplan_So!A27)</f>
        <v>13</v>
      </c>
      <c r="C44" s="145">
        <f>IF(Spielplan_So!B27="","",Spielplan_So!B27)</f>
        <v>0.47222222222222227</v>
      </c>
      <c r="D44" s="146">
        <f>IF(Spielplan_So!C27="","",Spielplan_So!C27)</f>
        <v>26</v>
      </c>
      <c r="E44" s="146">
        <f>IF(Spielplan_So!D27="","",Spielplan_So!D27)</f>
        <v>4</v>
      </c>
      <c r="F44" s="144">
        <f>IF(Spielplan_So!E28="","",Spielplan_So!E28)</f>
      </c>
      <c r="G44" s="144" t="str">
        <f>IF(Spielplan_So!F28="","",Spielplan_So!F28)</f>
        <v>:</v>
      </c>
      <c r="H44" s="144">
        <f>IF(Spielplan_So!G28="","",Spielplan_So!G28)</f>
      </c>
      <c r="I44" s="144"/>
      <c r="J44" s="144"/>
      <c r="K44" s="144">
        <f>IF(Spielplan_So!J28="","",Spielplan_So!J28)</f>
      </c>
      <c r="L44" s="144" t="str">
        <f>IF(Spielplan_So!K28="","",Spielplan_So!K28)</f>
        <v>:</v>
      </c>
      <c r="M44" s="144">
        <f>IF(Spielplan_So!L28="","",Spielplan_So!L28)</f>
      </c>
      <c r="N44" s="144"/>
      <c r="O44" s="144"/>
      <c r="P44" s="144"/>
      <c r="Q44" s="144"/>
      <c r="R44" s="144"/>
      <c r="S44" s="144"/>
      <c r="T44" s="144" t="e">
        <f>IF(Spielplan_So!S28="","",Spielplan_So!S28)</f>
        <v>#REF!</v>
      </c>
      <c r="U44" s="221">
        <f>Spielplan_So!T28</f>
        <v>0</v>
      </c>
      <c r="V44" s="221"/>
      <c r="W44" s="221"/>
      <c r="X44" s="144" t="str">
        <f>IF(Spielplan_So!W28="","",Spielplan_So!W28)</f>
        <v>Platz 7/8</v>
      </c>
      <c r="Y44" s="148">
        <f>Spielplan_So!X22</f>
        <v>39332</v>
      </c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1:40" s="81" customFormat="1" ht="12.75" customHeight="1" hidden="1">
      <c r="A45" s="4">
        <v>27</v>
      </c>
      <c r="B45" s="144">
        <f>IF(Spielplan_So!A29="","",Spielplan_So!A29)</f>
        <v>14</v>
      </c>
      <c r="C45" s="145">
        <f>IF(Spielplan_So!B29="","",Spielplan_So!B29)</f>
        <v>0.5</v>
      </c>
      <c r="D45" s="146">
        <f>IF(Spielplan_So!C29="","",Spielplan_So!C29)</f>
        <v>27</v>
      </c>
      <c r="E45" s="146">
        <f>IF(Spielplan_So!D29="","",Spielplan_So!D29)</f>
        <v>3</v>
      </c>
      <c r="F45" s="144" t="e">
        <f>IF(Spielplan_So!E30="","",Spielplan_So!E30)</f>
        <v>#REF!</v>
      </c>
      <c r="G45" s="144" t="str">
        <f>IF(Spielplan_So!F30="","",Spielplan_So!F30)</f>
        <v>:</v>
      </c>
      <c r="H45" s="144">
        <f>IF(Spielplan_So!G30="","",Spielplan_So!G30)</f>
      </c>
      <c r="I45" s="144"/>
      <c r="J45" s="144"/>
      <c r="K45" s="144">
        <f>IF(Spielplan_So!J30="","",Spielplan_So!J30)</f>
      </c>
      <c r="L45" s="144" t="str">
        <f>IF(Spielplan_So!K30="","",Spielplan_So!K30)</f>
        <v>:</v>
      </c>
      <c r="M45" s="144">
        <f>IF(Spielplan_So!L30="","",Spielplan_So!L30)</f>
      </c>
      <c r="N45" s="144"/>
      <c r="O45" s="144"/>
      <c r="P45" s="144"/>
      <c r="Q45" s="144"/>
      <c r="R45" s="144"/>
      <c r="S45" s="144"/>
      <c r="T45" s="144" t="str">
        <f>IF(Spielplan_So!S30="","",Spielplan_So!S30)</f>
        <v>SV Moslesfehn</v>
      </c>
      <c r="U45" s="221">
        <f>Spielplan_So!T30</f>
        <v>0</v>
      </c>
      <c r="V45" s="221"/>
      <c r="W45" s="221"/>
      <c r="X45" s="144" t="str">
        <f>IF(Spielplan_So!W30="","",Spielplan_So!W30)</f>
        <v>Halbfinale</v>
      </c>
      <c r="Y45" s="148">
        <f>Spielplan_So!X23</f>
        <v>39332</v>
      </c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1:40" s="81" customFormat="1" ht="12.75" customHeight="1" hidden="1">
      <c r="A46" s="4">
        <v>28</v>
      </c>
      <c r="B46" s="144">
        <f>IF(Spielplan_So!A31="","",Spielplan_So!A31)</f>
        <v>15</v>
      </c>
      <c r="C46" s="145">
        <f>IF(Spielplan_So!B31="","",Spielplan_So!B31)</f>
        <v>0.5277777777777778</v>
      </c>
      <c r="D46" s="146">
        <f>IF(Spielplan_So!C31="","",Spielplan_So!C31)</f>
        <v>28</v>
      </c>
      <c r="E46" s="146">
        <f>IF(Spielplan_So!D31="","",Spielplan_So!D31)</f>
        <v>3</v>
      </c>
      <c r="F46" s="144" t="e">
        <f>IF(Spielplan_So!E32="","",Spielplan_So!E32)</f>
        <v>#REF!</v>
      </c>
      <c r="G46" s="144" t="str">
        <f>IF(Spielplan_So!F32="","",Spielplan_So!F32)</f>
        <v>:</v>
      </c>
      <c r="H46" s="144">
        <f>IF(Spielplan_So!G32="","",Spielplan_So!G32)</f>
      </c>
      <c r="I46" s="144"/>
      <c r="J46" s="144"/>
      <c r="K46" s="144">
        <f>IF(Spielplan_So!J32="","",Spielplan_So!J32)</f>
      </c>
      <c r="L46" s="144" t="str">
        <f>IF(Spielplan_So!K32="","",Spielplan_So!K32)</f>
        <v>:</v>
      </c>
      <c r="M46" s="144">
        <f>IF(Spielplan_So!L32="","",Spielplan_So!L32)</f>
      </c>
      <c r="N46" s="144"/>
      <c r="O46" s="144"/>
      <c r="P46" s="144"/>
      <c r="Q46" s="144"/>
      <c r="R46" s="144"/>
      <c r="S46" s="144"/>
      <c r="T46" s="144" t="str">
        <f>IF(Spielplan_So!S32="","",Spielplan_So!S32)</f>
        <v>SV Moslesfehn</v>
      </c>
      <c r="U46" s="221">
        <f>Spielplan_So!T32</f>
        <v>0</v>
      </c>
      <c r="V46" s="221"/>
      <c r="W46" s="221"/>
      <c r="X46" s="144" t="str">
        <f>IF(Spielplan_So!W32="","",Spielplan_So!W32)</f>
        <v>Halbfinale</v>
      </c>
      <c r="Y46" s="148">
        <f>Spielplan_So!X24</f>
        <v>39332</v>
      </c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</row>
    <row r="47" spans="1:40" s="81" customFormat="1" ht="12.75" customHeight="1" hidden="1">
      <c r="A47" s="4">
        <v>29</v>
      </c>
      <c r="B47" s="144">
        <f>IF(Spielplan_So!A33="","",Spielplan_So!A33)</f>
        <v>16</v>
      </c>
      <c r="C47" s="145">
        <f>IF(Spielplan_So!B33="","",Spielplan_So!B33)</f>
        <v>0.5555555555555556</v>
      </c>
      <c r="D47" s="146">
        <f>IF(Spielplan_So!C33="","",Spielplan_So!C33)</f>
        <v>29</v>
      </c>
      <c r="E47" s="146">
        <f>IF(Spielplan_So!D33="","",Spielplan_So!D33)</f>
        <v>3</v>
      </c>
      <c r="F47" s="144">
        <f>IF(Spielplan_So!E34="","",Spielplan_So!E34)</f>
      </c>
      <c r="G47" s="144" t="str">
        <f>IF(Spielplan_So!F34="","",Spielplan_So!F34)</f>
        <v>:</v>
      </c>
      <c r="H47" s="144">
        <f>IF(Spielplan_So!G34="","",Spielplan_So!G34)</f>
      </c>
      <c r="I47" s="144"/>
      <c r="J47" s="144"/>
      <c r="K47" s="144">
        <f>IF(Spielplan_So!J34="","",Spielplan_So!J34)</f>
      </c>
      <c r="L47" s="144" t="str">
        <f>IF(Spielplan_So!K34="","",Spielplan_So!K34)</f>
        <v>:</v>
      </c>
      <c r="M47" s="144">
        <f>IF(Spielplan_So!L34="","",Spielplan_So!L34)</f>
      </c>
      <c r="N47" s="144"/>
      <c r="O47" s="144"/>
      <c r="P47" s="144"/>
      <c r="Q47" s="144"/>
      <c r="R47" s="144"/>
      <c r="S47" s="144"/>
      <c r="T47" s="144" t="str">
        <f>IF(Spielplan_So!S34="","",Spielplan_So!S34)</f>
        <v>SV Moslesfehn</v>
      </c>
      <c r="U47" s="221">
        <f>Spielplan_So!T34</f>
        <v>0</v>
      </c>
      <c r="V47" s="221"/>
      <c r="W47" s="221"/>
      <c r="X47" s="144" t="str">
        <f>IF(Spielplan_So!W34="","",Spielplan_So!W34)</f>
        <v>Platz 5/6</v>
      </c>
      <c r="Y47" s="148">
        <f>Spielplan_So!X25</f>
        <v>39332</v>
      </c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</row>
    <row r="48" spans="1:40" s="81" customFormat="1" ht="12.75" customHeight="1" hidden="1">
      <c r="A48" s="4">
        <v>30</v>
      </c>
      <c r="B48" s="144">
        <f>IF(Spielplan_So!A35="","",Spielplan_So!A35)</f>
        <v>17</v>
      </c>
      <c r="C48" s="145">
        <f>IF(Spielplan_So!B35="","",Spielplan_So!B35)</f>
        <v>0.5833333333333334</v>
      </c>
      <c r="D48" s="146">
        <f>IF(Spielplan_So!C35="","",Spielplan_So!C35)</f>
        <v>30</v>
      </c>
      <c r="E48" s="146">
        <f>IF(Spielplan_So!D35="","",Spielplan_So!D35)</f>
        <v>3</v>
      </c>
      <c r="F48" s="144">
        <f>IF(Spielplan_So!E36="","",Spielplan_So!E36)</f>
      </c>
      <c r="G48" s="144" t="str">
        <f>IF(Spielplan_So!F36="","",Spielplan_So!F36)</f>
        <v>:</v>
      </c>
      <c r="H48" s="144">
        <f>IF(Spielplan_So!G36="","",Spielplan_So!G36)</f>
      </c>
      <c r="I48" s="144"/>
      <c r="J48" s="144"/>
      <c r="K48" s="144">
        <f>IF(Spielplan_So!J36="","",Spielplan_So!J36)</f>
      </c>
      <c r="L48" s="144" t="str">
        <f>IF(Spielplan_So!K36="","",Spielplan_So!K36)</f>
        <v>:</v>
      </c>
      <c r="M48" s="144">
        <f>IF(Spielplan_So!L36="","",Spielplan_So!L36)</f>
      </c>
      <c r="N48" s="144"/>
      <c r="O48" s="144"/>
      <c r="P48" s="144"/>
      <c r="Q48" s="144"/>
      <c r="R48" s="144"/>
      <c r="S48" s="144"/>
      <c r="T48" s="144" t="str">
        <f>IF(Spielplan_So!S36="","",Spielplan_So!S36)</f>
        <v>SV Moslesfehn</v>
      </c>
      <c r="U48" s="221">
        <f>Spielplan_So!T36</f>
        <v>0</v>
      </c>
      <c r="V48" s="221"/>
      <c r="W48" s="221"/>
      <c r="X48" s="144" t="str">
        <f>IF(Spielplan_So!W36="","",Spielplan_So!W36)</f>
        <v>Platz 3/4</v>
      </c>
      <c r="Y48" s="148">
        <f>Spielplan_So!X26</f>
        <v>39332</v>
      </c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</row>
    <row r="49" spans="1:40" s="150" customFormat="1" ht="12.75" customHeight="1" hidden="1">
      <c r="A49" s="4">
        <v>31</v>
      </c>
      <c r="B49" s="144">
        <f>IF(Spielplan_So!A37="","",Spielplan_So!A37)</f>
        <v>18</v>
      </c>
      <c r="C49" s="145">
        <f>IF(Spielplan_So!B37="","",Spielplan_So!B37)</f>
        <v>0.6111111111111112</v>
      </c>
      <c r="D49" s="146">
        <f>IF(Spielplan_So!C37="","",Spielplan_So!C37)</f>
        <v>31</v>
      </c>
      <c r="E49" s="146">
        <f>IF(Spielplan_So!D37="","",Spielplan_So!D37)</f>
        <v>3</v>
      </c>
      <c r="F49" s="144">
        <f>IF(Spielplan_So!E38="","",Spielplan_So!E38)</f>
      </c>
      <c r="G49" s="144" t="str">
        <f>IF(Spielplan_So!F38="","",Spielplan_So!F38)</f>
        <v>:</v>
      </c>
      <c r="H49" s="144">
        <f>IF(Spielplan_So!G38="","",Spielplan_So!G38)</f>
      </c>
      <c r="I49" s="144"/>
      <c r="J49" s="144"/>
      <c r="K49" s="144">
        <f>IF(Spielplan_So!J38="","",Spielplan_So!J38)</f>
      </c>
      <c r="L49" s="144" t="str">
        <f>IF(Spielplan_So!K38="","",Spielplan_So!K38)</f>
        <v>:</v>
      </c>
      <c r="M49" s="144">
        <f>IF(Spielplan_So!L38="","",Spielplan_So!L38)</f>
      </c>
      <c r="N49" s="144"/>
      <c r="O49" s="144"/>
      <c r="P49" s="144"/>
      <c r="Q49" s="144"/>
      <c r="R49" s="144"/>
      <c r="S49" s="144"/>
      <c r="T49" s="144" t="str">
        <f>IF(Spielplan_So!S38="","",Spielplan_So!S38)</f>
        <v>Schiedsrichter</v>
      </c>
      <c r="U49" s="221">
        <f>Spielplan_So!T38</f>
        <v>0</v>
      </c>
      <c r="V49" s="221"/>
      <c r="W49" s="221"/>
      <c r="X49" s="144" t="str">
        <f>IF(Spielplan_So!W38="","",Spielplan_So!W38)</f>
        <v>Finale</v>
      </c>
      <c r="Y49" s="148">
        <f>Spielplan_So!X27</f>
        <v>39332</v>
      </c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1:40" s="150" customFormat="1" ht="12.75" customHeight="1" hidden="1">
      <c r="A50" s="4">
        <v>32</v>
      </c>
      <c r="B50" s="144"/>
      <c r="C50" s="145"/>
      <c r="D50" s="145"/>
      <c r="E50" s="146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7"/>
      <c r="V50" s="147"/>
      <c r="W50" s="147"/>
      <c r="X50" s="144" t="s">
        <v>145</v>
      </c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</row>
    <row r="51" spans="1:40" s="150" customFormat="1" ht="12.75" customHeight="1" hidden="1">
      <c r="A51" s="4">
        <v>33</v>
      </c>
      <c r="B51" s="144"/>
      <c r="C51" s="145"/>
      <c r="D51" s="145"/>
      <c r="E51" s="146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7"/>
      <c r="V51" s="147"/>
      <c r="W51" s="147"/>
      <c r="X51" s="144" t="s">
        <v>146</v>
      </c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</row>
    <row r="52" spans="1:40" s="150" customFormat="1" ht="12.75" customHeight="1" hidden="1">
      <c r="A52" s="4">
        <v>34</v>
      </c>
      <c r="B52" s="144"/>
      <c r="C52" s="145"/>
      <c r="D52" s="145"/>
      <c r="E52" s="146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7"/>
      <c r="V52" s="147"/>
      <c r="W52" s="147"/>
      <c r="X52" s="144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</row>
    <row r="53" spans="1:40" s="150" customFormat="1" ht="12.75" customHeight="1" hidden="1">
      <c r="A53" s="4">
        <v>35</v>
      </c>
      <c r="B53" s="144"/>
      <c r="C53" s="145"/>
      <c r="D53" s="145"/>
      <c r="E53" s="146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7"/>
      <c r="V53" s="147"/>
      <c r="W53" s="147"/>
      <c r="X53" s="144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</row>
    <row r="54" spans="1:40" s="150" customFormat="1" ht="12.75" customHeight="1" hidden="1">
      <c r="A54" s="4">
        <v>26</v>
      </c>
      <c r="B54" s="144"/>
      <c r="C54" s="145"/>
      <c r="D54" s="145"/>
      <c r="E54" s="146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7"/>
      <c r="V54" s="147"/>
      <c r="W54" s="147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</row>
    <row r="55" spans="1:40" s="150" customFormat="1" ht="12.75" customHeight="1" hidden="1">
      <c r="A55" s="4">
        <v>37</v>
      </c>
      <c r="B55" s="144"/>
      <c r="C55" s="145"/>
      <c r="D55" s="145"/>
      <c r="E55" s="146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7"/>
      <c r="V55" s="147"/>
      <c r="W55" s="147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</row>
  </sheetData>
  <mergeCells count="87">
    <mergeCell ref="U47:W47"/>
    <mergeCell ref="U48:W48"/>
    <mergeCell ref="U49:W49"/>
    <mergeCell ref="U43:W43"/>
    <mergeCell ref="U44:W44"/>
    <mergeCell ref="U45:W45"/>
    <mergeCell ref="U46:W46"/>
    <mergeCell ref="U39:W39"/>
    <mergeCell ref="U40:W40"/>
    <mergeCell ref="U41:W41"/>
    <mergeCell ref="U42:W42"/>
    <mergeCell ref="H37:J37"/>
    <mergeCell ref="U37:W37"/>
    <mergeCell ref="H38:J38"/>
    <mergeCell ref="U38:W38"/>
    <mergeCell ref="H35:J35"/>
    <mergeCell ref="U35:W35"/>
    <mergeCell ref="H36:J36"/>
    <mergeCell ref="U36:W36"/>
    <mergeCell ref="H33:J33"/>
    <mergeCell ref="U33:W33"/>
    <mergeCell ref="H34:J34"/>
    <mergeCell ref="U34:W34"/>
    <mergeCell ref="H31:J31"/>
    <mergeCell ref="U31:W31"/>
    <mergeCell ref="H32:J32"/>
    <mergeCell ref="U32:W32"/>
    <mergeCell ref="H29:J29"/>
    <mergeCell ref="U29:W29"/>
    <mergeCell ref="H30:J30"/>
    <mergeCell ref="U30:W30"/>
    <mergeCell ref="H27:J27"/>
    <mergeCell ref="U27:W27"/>
    <mergeCell ref="H28:J28"/>
    <mergeCell ref="U28:W28"/>
    <mergeCell ref="H25:J25"/>
    <mergeCell ref="U25:W25"/>
    <mergeCell ref="H26:J26"/>
    <mergeCell ref="U26:W26"/>
    <mergeCell ref="H23:J23"/>
    <mergeCell ref="U23:W23"/>
    <mergeCell ref="H24:J24"/>
    <mergeCell ref="U24:W24"/>
    <mergeCell ref="H21:J21"/>
    <mergeCell ref="U21:W21"/>
    <mergeCell ref="H22:J22"/>
    <mergeCell ref="U22:W22"/>
    <mergeCell ref="H19:J19"/>
    <mergeCell ref="U19:W19"/>
    <mergeCell ref="H20:J20"/>
    <mergeCell ref="U20:W20"/>
    <mergeCell ref="AL17:AN18"/>
    <mergeCell ref="K18:M18"/>
    <mergeCell ref="N18:P18"/>
    <mergeCell ref="Q18:S18"/>
    <mergeCell ref="AD17:AD18"/>
    <mergeCell ref="AE17:AE18"/>
    <mergeCell ref="AF17:AH18"/>
    <mergeCell ref="AI17:AK18"/>
    <mergeCell ref="Z17:Z18"/>
    <mergeCell ref="AA17:AA18"/>
    <mergeCell ref="AB17:AB18"/>
    <mergeCell ref="AC17:AC18"/>
    <mergeCell ref="B15:W15"/>
    <mergeCell ref="B17:B18"/>
    <mergeCell ref="C17:C18"/>
    <mergeCell ref="D17:D18"/>
    <mergeCell ref="E17:E18"/>
    <mergeCell ref="F17:F18"/>
    <mergeCell ref="G17:G18"/>
    <mergeCell ref="H17:J18"/>
    <mergeCell ref="K17:S17"/>
    <mergeCell ref="U17:W18"/>
    <mergeCell ref="I10:S10"/>
    <mergeCell ref="I11:S11"/>
    <mergeCell ref="I13:S13"/>
    <mergeCell ref="I14:S14"/>
    <mergeCell ref="H7:J7"/>
    <mergeCell ref="K7:T7"/>
    <mergeCell ref="F9:H9"/>
    <mergeCell ref="J9:R9"/>
    <mergeCell ref="T9:V9"/>
    <mergeCell ref="E1:T1"/>
    <mergeCell ref="F3:U3"/>
    <mergeCell ref="B4:W4"/>
    <mergeCell ref="B5:J5"/>
    <mergeCell ref="K5:W5"/>
  </mergeCells>
  <conditionalFormatting sqref="B15 I10:S11 I13:S14">
    <cfRule type="cellIs" priority="1" dxfId="0" operator="notEqual" stopIfTrue="1">
      <formula>""</formula>
    </cfRule>
  </conditionalFormatting>
  <printOptions horizontalCentered="1"/>
  <pageMargins left="0.19652777777777777" right="0" top="0" bottom="0" header="0.5118055555555556" footer="0.5118055555555556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workbookViewId="0" topLeftCell="A14">
      <selection activeCell="D37" sqref="D37:D38"/>
    </sheetView>
  </sheetViews>
  <sheetFormatPr defaultColWidth="11.421875" defaultRowHeight="12.75"/>
  <cols>
    <col min="1" max="1" width="4.57421875" style="0" customWidth="1"/>
    <col min="2" max="2" width="7.28125" style="0" customWidth="1"/>
    <col min="3" max="3" width="7.28125" style="83" customWidth="1"/>
    <col min="4" max="4" width="5.28125" style="0" customWidth="1"/>
    <col min="5" max="5" width="21.7109375" style="0" customWidth="1"/>
    <col min="6" max="6" width="0.85546875" style="0" customWidth="1"/>
    <col min="7" max="7" width="10.28125" style="0" customWidth="1"/>
    <col min="8" max="8" width="2.7109375" style="0" customWidth="1"/>
    <col min="9" max="9" width="10.28125" style="0" customWidth="1"/>
    <col min="10" max="10" width="4.28125" style="0" customWidth="1"/>
    <col min="11" max="11" width="1.7109375" style="0" customWidth="1"/>
    <col min="12" max="13" width="4.28125" style="0" customWidth="1"/>
    <col min="14" max="14" width="1.7109375" style="0" customWidth="1"/>
    <col min="15" max="16" width="4.28125" style="0" customWidth="1"/>
    <col min="17" max="17" width="1.7109375" style="0" customWidth="1"/>
    <col min="18" max="18" width="4.28125" style="0" customWidth="1"/>
    <col min="19" max="19" width="21.7109375" style="0" customWidth="1"/>
    <col min="20" max="20" width="10.28125" style="0" customWidth="1"/>
    <col min="21" max="21" width="2.7109375" style="16" customWidth="1"/>
    <col min="22" max="22" width="10.28125" style="16" customWidth="1"/>
    <col min="23" max="24" width="0" style="3" hidden="1" customWidth="1"/>
    <col min="25" max="30" width="0" style="82" hidden="1" customWidth="1"/>
    <col min="31" max="31" width="5.7109375" style="152" customWidth="1"/>
    <col min="32" max="32" width="1.7109375" style="152" customWidth="1"/>
    <col min="33" max="34" width="5.7109375" style="152" customWidth="1"/>
    <col min="35" max="35" width="1.7109375" style="152" customWidth="1"/>
    <col min="36" max="37" width="5.7109375" style="152" customWidth="1"/>
    <col min="38" max="38" width="1.7109375" style="152" customWidth="1"/>
    <col min="39" max="39" width="5.7109375" style="152" customWidth="1"/>
  </cols>
  <sheetData>
    <row r="1" spans="3:19" ht="30" customHeight="1">
      <c r="C1"/>
      <c r="D1" s="181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4:22" ht="26.25" customHeight="1">
      <c r="D2" s="182" t="str">
        <f>IF(Mannschaften!D2="","",Mannschaften!D2)</f>
        <v>Deutsche Meisterschaft Senioren Feld 2008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/>
      <c r="V2"/>
    </row>
    <row r="3" spans="1:39" s="90" customFormat="1" ht="26.25" customHeight="1">
      <c r="A3" s="201" t="str">
        <f>IF(Mannschaften!F4="","",Mannschaften!F4)</f>
        <v>Wardenburg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153"/>
      <c r="X3" s="153"/>
      <c r="Y3" s="82"/>
      <c r="Z3" s="82"/>
      <c r="AA3" s="82"/>
      <c r="AB3" s="82"/>
      <c r="AC3" s="82"/>
      <c r="AD3" s="82"/>
      <c r="AE3" s="152"/>
      <c r="AF3" s="152"/>
      <c r="AG3" s="152"/>
      <c r="AH3" s="152"/>
      <c r="AI3" s="152"/>
      <c r="AJ3" s="152"/>
      <c r="AK3" s="152"/>
      <c r="AL3" s="152"/>
      <c r="AM3" s="152"/>
    </row>
    <row r="4" spans="1:39" s="90" customFormat="1" ht="19.5" customHeight="1">
      <c r="A4" s="188" t="str">
        <f>Mannschaften!A5</f>
        <v>Ausrichter:     </v>
      </c>
      <c r="B4" s="188"/>
      <c r="C4" s="188"/>
      <c r="D4" s="188"/>
      <c r="E4" s="188"/>
      <c r="F4" s="188"/>
      <c r="G4" s="188"/>
      <c r="H4" s="188"/>
      <c r="I4" s="188"/>
      <c r="J4" s="202" t="str">
        <f>IF(Mannschaften!I5="","",Mannschaften!I5)</f>
        <v>SV Moslesfehn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153"/>
      <c r="X4" s="153"/>
      <c r="Y4" s="84"/>
      <c r="Z4" s="84"/>
      <c r="AA4" s="84"/>
      <c r="AB4" s="84"/>
      <c r="AC4" s="84"/>
      <c r="AD4" s="84"/>
      <c r="AE4" s="154"/>
      <c r="AF4" s="154"/>
      <c r="AG4" s="154"/>
      <c r="AH4" s="154"/>
      <c r="AI4" s="154"/>
      <c r="AJ4" s="154"/>
      <c r="AK4" s="154"/>
      <c r="AL4" s="154"/>
      <c r="AM4" s="154"/>
    </row>
    <row r="5" spans="1:39" s="90" customFormat="1" ht="6" customHeight="1">
      <c r="A5" s="86"/>
      <c r="B5" s="86"/>
      <c r="C5" s="87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55"/>
      <c r="V5" s="155"/>
      <c r="W5" s="153"/>
      <c r="X5" s="153"/>
      <c r="Y5" s="82"/>
      <c r="Z5" s="82"/>
      <c r="AA5" s="82"/>
      <c r="AB5" s="82"/>
      <c r="AC5" s="82"/>
      <c r="AD5" s="82"/>
      <c r="AE5" s="152"/>
      <c r="AF5" s="152"/>
      <c r="AG5" s="152"/>
      <c r="AH5" s="152"/>
      <c r="AI5" s="152"/>
      <c r="AJ5" s="152"/>
      <c r="AK5" s="152"/>
      <c r="AL5" s="152"/>
      <c r="AM5" s="152"/>
    </row>
    <row r="6" spans="1:22" ht="16.5" customHeight="1">
      <c r="A6" s="90"/>
      <c r="B6" s="90"/>
      <c r="C6" s="91"/>
      <c r="D6" s="90"/>
      <c r="E6" s="90"/>
      <c r="F6" s="90"/>
      <c r="G6" s="203" t="s">
        <v>147</v>
      </c>
      <c r="H6" s="203"/>
      <c r="I6" s="203"/>
      <c r="J6" s="222">
        <f>Mannschaften!M4</f>
        <v>39332</v>
      </c>
      <c r="K6" s="222"/>
      <c r="L6" s="222"/>
      <c r="M6" s="222"/>
      <c r="N6" s="222"/>
      <c r="O6" s="222"/>
      <c r="P6" s="222"/>
      <c r="Q6" s="222"/>
      <c r="R6" s="222"/>
      <c r="S6" s="90"/>
      <c r="T6" s="90"/>
      <c r="U6" s="155"/>
      <c r="V6" s="155"/>
    </row>
    <row r="7" spans="1:22" ht="8.25" customHeight="1">
      <c r="A7" s="90"/>
      <c r="B7" s="90"/>
      <c r="C7" s="91"/>
      <c r="D7" s="90"/>
      <c r="E7" s="90"/>
      <c r="F7" s="90"/>
      <c r="G7" s="86"/>
      <c r="H7" s="86"/>
      <c r="I7" s="86"/>
      <c r="J7" s="156"/>
      <c r="K7" s="156"/>
      <c r="L7" s="156"/>
      <c r="M7" s="156"/>
      <c r="N7" s="156"/>
      <c r="O7" s="156"/>
      <c r="P7" s="156"/>
      <c r="Q7" s="156"/>
      <c r="R7" s="156"/>
      <c r="S7" s="90"/>
      <c r="T7" s="90"/>
      <c r="U7" s="155"/>
      <c r="V7" s="155"/>
    </row>
    <row r="8" spans="1:19" ht="15.75" customHeight="1">
      <c r="A8" s="79"/>
      <c r="B8" s="79"/>
      <c r="C8" s="80"/>
      <c r="D8" s="205" t="s">
        <v>17</v>
      </c>
      <c r="E8" s="205"/>
      <c r="F8" s="157"/>
      <c r="G8" s="158"/>
      <c r="H8" s="206" t="str">
        <f>Mannschaften!H3</f>
        <v>Frauen 35</v>
      </c>
      <c r="I8" s="206"/>
      <c r="J8" s="206"/>
      <c r="K8" s="206"/>
      <c r="L8" s="206"/>
      <c r="M8" s="206"/>
      <c r="N8" s="206"/>
      <c r="O8" s="158"/>
      <c r="P8" s="158"/>
      <c r="Q8" s="158"/>
      <c r="R8" s="205" t="s">
        <v>79</v>
      </c>
      <c r="S8" s="205"/>
    </row>
    <row r="9" spans="1:19" ht="15.75" customHeight="1">
      <c r="A9" s="79"/>
      <c r="B9" s="79"/>
      <c r="C9" s="80"/>
      <c r="D9" s="94" t="s">
        <v>1</v>
      </c>
      <c r="E9" s="159" t="e">
        <f>#REF!</f>
        <v>#REF!</v>
      </c>
      <c r="F9" s="93"/>
      <c r="R9" s="94" t="s">
        <v>1</v>
      </c>
      <c r="S9" s="94" t="e">
        <f>#REF!</f>
        <v>#REF!</v>
      </c>
    </row>
    <row r="10" spans="1:19" ht="15.75" customHeight="1">
      <c r="A10" s="79"/>
      <c r="B10" s="79"/>
      <c r="C10" s="80"/>
      <c r="D10" s="99" t="s">
        <v>2</v>
      </c>
      <c r="E10" s="99" t="e">
        <f>#REF!</f>
        <v>#REF!</v>
      </c>
      <c r="F10" s="93"/>
      <c r="G10" s="223" t="s">
        <v>148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99" t="s">
        <v>2</v>
      </c>
      <c r="S10" s="159" t="e">
        <f>#REF!</f>
        <v>#REF!</v>
      </c>
    </row>
    <row r="11" spans="1:19" ht="15.75" customHeight="1">
      <c r="A11" s="79"/>
      <c r="B11" s="79"/>
      <c r="C11" s="80"/>
      <c r="D11" s="99" t="s">
        <v>3</v>
      </c>
      <c r="E11" s="99" t="e">
        <f>#REF!</f>
        <v>#REF!</v>
      </c>
      <c r="F11" s="93"/>
      <c r="R11" s="99" t="s">
        <v>3</v>
      </c>
      <c r="S11" s="159" t="e">
        <f>#REF!</f>
        <v>#REF!</v>
      </c>
    </row>
    <row r="12" spans="1:19" ht="15.75" customHeight="1">
      <c r="A12" s="79"/>
      <c r="B12" s="79"/>
      <c r="C12" s="80"/>
      <c r="D12" s="99" t="s">
        <v>149</v>
      </c>
      <c r="E12" s="99" t="e">
        <f>#REF!</f>
        <v>#REF!</v>
      </c>
      <c r="F12" s="93"/>
      <c r="R12" s="99" t="s">
        <v>149</v>
      </c>
      <c r="S12" s="159" t="e">
        <f>#REF!</f>
        <v>#REF!</v>
      </c>
    </row>
    <row r="13" spans="1:19" ht="15.75" customHeight="1">
      <c r="A13" s="79"/>
      <c r="B13" s="79"/>
      <c r="C13" s="80"/>
      <c r="D13" s="105" t="s">
        <v>150</v>
      </c>
      <c r="E13" s="105" t="e">
        <f>#REF!</f>
        <v>#REF!</v>
      </c>
      <c r="F13" s="93"/>
      <c r="R13" s="105" t="s">
        <v>150</v>
      </c>
      <c r="S13" s="160" t="e">
        <f>#REF!</f>
        <v>#REF!</v>
      </c>
    </row>
    <row r="14" spans="1:19" ht="7.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</row>
    <row r="15" spans="1:39" ht="15" customHeight="1">
      <c r="A15" s="224" t="s">
        <v>119</v>
      </c>
      <c r="B15" s="224" t="s">
        <v>120</v>
      </c>
      <c r="C15" s="225" t="s">
        <v>121</v>
      </c>
      <c r="D15" s="224" t="s">
        <v>122</v>
      </c>
      <c r="E15" s="226" t="s">
        <v>123</v>
      </c>
      <c r="F15" s="212" t="s">
        <v>124</v>
      </c>
      <c r="G15" s="227" t="s">
        <v>125</v>
      </c>
      <c r="H15" s="227"/>
      <c r="I15" s="227"/>
      <c r="J15" s="228" t="s">
        <v>126</v>
      </c>
      <c r="K15" s="228"/>
      <c r="L15" s="228"/>
      <c r="M15" s="228"/>
      <c r="N15" s="228"/>
      <c r="O15" s="228"/>
      <c r="P15" s="228"/>
      <c r="Q15" s="228"/>
      <c r="R15" s="228"/>
      <c r="S15" s="109" t="s">
        <v>127</v>
      </c>
      <c r="T15" s="229" t="s">
        <v>128</v>
      </c>
      <c r="U15" s="229"/>
      <c r="V15" s="229"/>
      <c r="W15" s="161" t="s">
        <v>151</v>
      </c>
      <c r="X15" s="3" t="s">
        <v>152</v>
      </c>
      <c r="Y15" s="214" t="s">
        <v>129</v>
      </c>
      <c r="Z15" s="214" t="s">
        <v>130</v>
      </c>
      <c r="AA15" s="214" t="s">
        <v>131</v>
      </c>
      <c r="AB15" s="214" t="s">
        <v>132</v>
      </c>
      <c r="AC15" s="214" t="s">
        <v>133</v>
      </c>
      <c r="AD15" s="214" t="s">
        <v>134</v>
      </c>
      <c r="AE15" s="230" t="s">
        <v>135</v>
      </c>
      <c r="AF15" s="230"/>
      <c r="AG15" s="230"/>
      <c r="AH15" s="230" t="s">
        <v>136</v>
      </c>
      <c r="AI15" s="230"/>
      <c r="AJ15" s="230"/>
      <c r="AK15" s="230" t="s">
        <v>137</v>
      </c>
      <c r="AL15" s="230"/>
      <c r="AM15" s="230"/>
    </row>
    <row r="16" spans="1:39" ht="15" customHeight="1">
      <c r="A16" s="224"/>
      <c r="B16" s="224"/>
      <c r="C16" s="225"/>
      <c r="D16" s="224"/>
      <c r="E16" s="226"/>
      <c r="F16" s="212"/>
      <c r="G16" s="212"/>
      <c r="H16" s="227"/>
      <c r="I16" s="227"/>
      <c r="J16" s="231" t="s">
        <v>138</v>
      </c>
      <c r="K16" s="231"/>
      <c r="L16" s="231"/>
      <c r="M16" s="232" t="s">
        <v>139</v>
      </c>
      <c r="N16" s="232"/>
      <c r="O16" s="232"/>
      <c r="P16" s="233" t="s">
        <v>140</v>
      </c>
      <c r="Q16" s="233"/>
      <c r="R16" s="233"/>
      <c r="S16" s="110" t="s">
        <v>141</v>
      </c>
      <c r="T16" s="229"/>
      <c r="U16" s="229"/>
      <c r="V16" s="229"/>
      <c r="W16" s="161"/>
      <c r="Y16" s="214"/>
      <c r="Z16" s="214"/>
      <c r="AA16" s="214"/>
      <c r="AB16" s="214"/>
      <c r="AC16" s="214"/>
      <c r="AD16" s="214"/>
      <c r="AE16" s="230"/>
      <c r="AF16" s="230"/>
      <c r="AG16" s="230"/>
      <c r="AH16" s="230"/>
      <c r="AI16" s="230"/>
      <c r="AJ16" s="230"/>
      <c r="AK16" s="230"/>
      <c r="AL16" s="230"/>
      <c r="AM16" s="230"/>
    </row>
    <row r="17" spans="1:39" ht="10.5" customHeight="1">
      <c r="A17" s="234">
        <v>11</v>
      </c>
      <c r="B17" s="235">
        <v>0.4166666666666667</v>
      </c>
      <c r="C17" s="234">
        <v>21</v>
      </c>
      <c r="D17" s="234">
        <v>3</v>
      </c>
      <c r="E17" s="162" t="s">
        <v>153</v>
      </c>
      <c r="F17" s="162" t="s">
        <v>124</v>
      </c>
      <c r="G17" s="236" t="s">
        <v>154</v>
      </c>
      <c r="H17" s="236"/>
      <c r="I17" s="236"/>
      <c r="J17" s="237" t="s">
        <v>155</v>
      </c>
      <c r="K17" s="237"/>
      <c r="L17" s="237"/>
      <c r="M17" s="237"/>
      <c r="N17" s="237"/>
      <c r="O17" s="237"/>
      <c r="P17" s="237"/>
      <c r="Q17" s="237"/>
      <c r="R17" s="237"/>
      <c r="S17" s="163" t="s">
        <v>156</v>
      </c>
      <c r="T17" s="238"/>
      <c r="U17" s="238"/>
      <c r="V17" s="238"/>
      <c r="W17" s="126" t="s">
        <v>155</v>
      </c>
      <c r="X17" s="164">
        <f>$J$6</f>
        <v>39332</v>
      </c>
      <c r="Y17" s="165"/>
      <c r="Z17" s="165"/>
      <c r="AA17" s="165"/>
      <c r="AB17" s="165"/>
      <c r="AC17" s="165"/>
      <c r="AD17" s="165"/>
      <c r="AE17" s="239"/>
      <c r="AF17" s="239"/>
      <c r="AG17" s="239"/>
      <c r="AH17" s="239"/>
      <c r="AI17" s="239"/>
      <c r="AJ17" s="239"/>
      <c r="AK17" s="239"/>
      <c r="AL17" s="239"/>
      <c r="AM17" s="239"/>
    </row>
    <row r="18" spans="1:39" ht="15" customHeight="1">
      <c r="A18" s="234"/>
      <c r="B18" s="235"/>
      <c r="C18" s="234"/>
      <c r="D18" s="234"/>
      <c r="E18" s="166" t="e">
        <f>E12</f>
        <v>#REF!</v>
      </c>
      <c r="F18" s="167" t="s">
        <v>124</v>
      </c>
      <c r="G18" s="240" t="e">
        <f>S13</f>
        <v>#REF!</v>
      </c>
      <c r="H18" s="240"/>
      <c r="I18" s="240"/>
      <c r="J18" s="169"/>
      <c r="K18" s="167" t="s">
        <v>124</v>
      </c>
      <c r="L18" s="170"/>
      <c r="M18" s="171"/>
      <c r="N18" s="167" t="s">
        <v>124</v>
      </c>
      <c r="O18" s="170"/>
      <c r="P18" s="171"/>
      <c r="Q18" s="167" t="s">
        <v>124</v>
      </c>
      <c r="R18" s="172"/>
      <c r="S18" s="168" t="e">
        <f>IF(E11="","",E11)</f>
        <v>#REF!</v>
      </c>
      <c r="T18" s="241"/>
      <c r="U18" s="241"/>
      <c r="V18" s="241"/>
      <c r="W18" s="126" t="s">
        <v>155</v>
      </c>
      <c r="X18" s="164">
        <f aca="true" t="shared" si="0" ref="X18:X38">$J$6</f>
        <v>39332</v>
      </c>
      <c r="Y18" s="173">
        <f>IF(L18="","",IF(J18&gt;L18,1,0))</f>
      </c>
      <c r="Z18" s="173">
        <f>IF(O18="","",IF(M18&gt;O18,1,0))</f>
      </c>
      <c r="AA18" s="173">
        <f>IF(R18="","",IF(P18&gt;R18,1,0))</f>
      </c>
      <c r="AB18" s="173">
        <f>IF(Y18="","",IF(Y18=0,1,0))</f>
      </c>
      <c r="AC18" s="173">
        <f>IF(Z18="","",IF(Z18=0,1,0))</f>
      </c>
      <c r="AD18" s="173">
        <f>IF(AA18="","",IF(AA18=0,1,0))</f>
      </c>
      <c r="AE18" s="174">
        <f>IF(O18="","",IF(P18=0,J18+M18,J18+M18+P18))</f>
      </c>
      <c r="AF18" s="175" t="s">
        <v>124</v>
      </c>
      <c r="AG18" s="176">
        <f>IF(O18="","",IF(R18="",L18+O18,L18+O18+R18))</f>
      </c>
      <c r="AH18" s="174">
        <f>IF(Z18="","",IF(AA18="",Y18+Z18,Y18+Z18+AA18))</f>
      </c>
      <c r="AI18" s="175" t="s">
        <v>124</v>
      </c>
      <c r="AJ18" s="176">
        <f>IF(Z18="","",IF(AD18="",AB18+AC18,AB18+AC18+AD18))</f>
      </c>
      <c r="AK18" s="174">
        <f>IF(Z18="","",IF(AH18=2,2,IF(AJ18=2,0,"")))</f>
      </c>
      <c r="AL18" s="175" t="s">
        <v>124</v>
      </c>
      <c r="AM18" s="176">
        <f>IF(AK18="","",IF(AJ18=2,2,0))</f>
      </c>
    </row>
    <row r="19" spans="1:39" ht="10.5" customHeight="1">
      <c r="A19" s="234">
        <v>11</v>
      </c>
      <c r="B19" s="235">
        <f>B17</f>
        <v>0.4166666666666667</v>
      </c>
      <c r="C19" s="234">
        <v>22</v>
      </c>
      <c r="D19" s="234">
        <v>4</v>
      </c>
      <c r="E19" s="177" t="s">
        <v>157</v>
      </c>
      <c r="F19" s="162" t="s">
        <v>124</v>
      </c>
      <c r="G19" s="236" t="s">
        <v>158</v>
      </c>
      <c r="H19" s="236"/>
      <c r="I19" s="236"/>
      <c r="J19" s="237" t="s">
        <v>155</v>
      </c>
      <c r="K19" s="237"/>
      <c r="L19" s="237"/>
      <c r="M19" s="237"/>
      <c r="N19" s="237"/>
      <c r="O19" s="237"/>
      <c r="P19" s="237"/>
      <c r="Q19" s="237"/>
      <c r="R19" s="237"/>
      <c r="S19" s="163" t="s">
        <v>159</v>
      </c>
      <c r="T19" s="242"/>
      <c r="U19" s="242"/>
      <c r="V19" s="242"/>
      <c r="W19" s="126" t="s">
        <v>155</v>
      </c>
      <c r="X19" s="164">
        <f t="shared" si="0"/>
        <v>39332</v>
      </c>
      <c r="Y19" s="165"/>
      <c r="Z19" s="165"/>
      <c r="AA19" s="165"/>
      <c r="AB19" s="165"/>
      <c r="AC19" s="165"/>
      <c r="AD19" s="165"/>
      <c r="AE19" s="239"/>
      <c r="AF19" s="239"/>
      <c r="AG19" s="239"/>
      <c r="AH19" s="239"/>
      <c r="AI19" s="239"/>
      <c r="AJ19" s="239"/>
      <c r="AK19" s="239"/>
      <c r="AL19" s="239"/>
      <c r="AM19" s="239"/>
    </row>
    <row r="20" spans="1:39" ht="15" customHeight="1">
      <c r="A20" s="234"/>
      <c r="B20" s="235"/>
      <c r="C20" s="234"/>
      <c r="D20" s="234"/>
      <c r="E20" s="178" t="e">
        <f>S12</f>
        <v>#REF!</v>
      </c>
      <c r="F20" s="167" t="s">
        <v>124</v>
      </c>
      <c r="G20" s="240" t="e">
        <f>E13</f>
        <v>#REF!</v>
      </c>
      <c r="H20" s="240"/>
      <c r="I20" s="240"/>
      <c r="J20" s="169"/>
      <c r="K20" s="167" t="s">
        <v>124</v>
      </c>
      <c r="L20" s="170"/>
      <c r="M20" s="171"/>
      <c r="N20" s="167" t="s">
        <v>124</v>
      </c>
      <c r="O20" s="170"/>
      <c r="P20" s="171"/>
      <c r="Q20" s="167" t="s">
        <v>124</v>
      </c>
      <c r="R20" s="172"/>
      <c r="S20" s="168" t="e">
        <f>IF(S11="","",S11)</f>
        <v>#REF!</v>
      </c>
      <c r="T20" s="241"/>
      <c r="U20" s="241"/>
      <c r="V20" s="241"/>
      <c r="W20" s="126" t="s">
        <v>155</v>
      </c>
      <c r="X20" s="164">
        <f t="shared" si="0"/>
        <v>39332</v>
      </c>
      <c r="Y20" s="173">
        <f>IF(L20="","",IF(J20&gt;L20,1,0))</f>
      </c>
      <c r="Z20" s="173">
        <f>IF(O20="","",IF(M20&gt;O20,1,0))</f>
      </c>
      <c r="AA20" s="173">
        <f>IF(R20="","",IF(P20&gt;R20,1,0))</f>
      </c>
      <c r="AB20" s="173">
        <f>IF(Y20="","",IF(Y20=0,1,0))</f>
      </c>
      <c r="AC20" s="173">
        <f>IF(Z20="","",IF(Z20=0,1,0))</f>
      </c>
      <c r="AD20" s="173">
        <f>IF(AA20="","",IF(AA20=0,1,0))</f>
      </c>
      <c r="AE20" s="174">
        <f>IF(O20="","",IF(P20=0,J20+M20,J20+M20+P20))</f>
      </c>
      <c r="AF20" s="175" t="s">
        <v>124</v>
      </c>
      <c r="AG20" s="176">
        <f>IF(O20="","",IF(R20="",L20+O20,L20+O20+R20))</f>
      </c>
      <c r="AH20" s="174">
        <f>IF(Z20="","",IF(AA20="",Y20+Z20,Y20+Z20+AA20))</f>
      </c>
      <c r="AI20" s="175" t="s">
        <v>124</v>
      </c>
      <c r="AJ20" s="176">
        <f>IF(Z20="","",IF(AD20="",AB20+AC20,AB20+AC20+AD20))</f>
      </c>
      <c r="AK20" s="174">
        <f>IF(Z20="","",IF(AH20=2,2,IF(AJ20=2,0,"")))</f>
      </c>
      <c r="AL20" s="175" t="s">
        <v>124</v>
      </c>
      <c r="AM20" s="176">
        <f>IF(AK20="","",IF(AJ20=2,2,0))</f>
      </c>
    </row>
    <row r="21" spans="1:39" ht="10.5" customHeight="1">
      <c r="A21" s="234">
        <v>12</v>
      </c>
      <c r="B21" s="235">
        <f>B19+"00:40"</f>
        <v>0.4444444444444445</v>
      </c>
      <c r="C21" s="234">
        <v>23</v>
      </c>
      <c r="D21" s="234">
        <v>3</v>
      </c>
      <c r="E21" s="177" t="s">
        <v>160</v>
      </c>
      <c r="F21" s="162" t="s">
        <v>124</v>
      </c>
      <c r="G21" s="236" t="s">
        <v>156</v>
      </c>
      <c r="H21" s="236"/>
      <c r="I21" s="236"/>
      <c r="J21" s="237" t="s">
        <v>161</v>
      </c>
      <c r="K21" s="237"/>
      <c r="L21" s="237"/>
      <c r="M21" s="237"/>
      <c r="N21" s="237"/>
      <c r="O21" s="237"/>
      <c r="P21" s="237"/>
      <c r="Q21" s="237"/>
      <c r="R21" s="237"/>
      <c r="S21" s="163" t="s">
        <v>162</v>
      </c>
      <c r="T21" s="242"/>
      <c r="U21" s="242"/>
      <c r="V21" s="242"/>
      <c r="W21" s="126" t="s">
        <v>161</v>
      </c>
      <c r="X21" s="164">
        <f t="shared" si="0"/>
        <v>39332</v>
      </c>
      <c r="Y21" s="165"/>
      <c r="Z21" s="165"/>
      <c r="AA21" s="165"/>
      <c r="AB21" s="165"/>
      <c r="AC21" s="165"/>
      <c r="AD21" s="165"/>
      <c r="AE21" s="239"/>
      <c r="AF21" s="239"/>
      <c r="AG21" s="239"/>
      <c r="AH21" s="239"/>
      <c r="AI21" s="239"/>
      <c r="AJ21" s="239"/>
      <c r="AK21" s="239"/>
      <c r="AL21" s="239"/>
      <c r="AM21" s="239"/>
    </row>
    <row r="22" spans="1:39" ht="15" customHeight="1">
      <c r="A22" s="234"/>
      <c r="B22" s="235"/>
      <c r="C22" s="234"/>
      <c r="D22" s="234"/>
      <c r="E22" s="178" t="e">
        <f>S10</f>
        <v>#REF!</v>
      </c>
      <c r="F22" s="167" t="s">
        <v>124</v>
      </c>
      <c r="G22" s="240" t="e">
        <f>E11</f>
        <v>#REF!</v>
      </c>
      <c r="H22" s="240"/>
      <c r="I22" s="240"/>
      <c r="J22" s="169"/>
      <c r="K22" s="167" t="s">
        <v>124</v>
      </c>
      <c r="L22" s="170"/>
      <c r="M22" s="171"/>
      <c r="N22" s="167" t="s">
        <v>124</v>
      </c>
      <c r="O22" s="170"/>
      <c r="P22" s="171"/>
      <c r="Q22" s="167" t="s">
        <v>124</v>
      </c>
      <c r="R22" s="172"/>
      <c r="S22" s="168" t="e">
        <f>IF(S9="","",S9)</f>
        <v>#REF!</v>
      </c>
      <c r="T22" s="241"/>
      <c r="U22" s="241"/>
      <c r="V22" s="241"/>
      <c r="W22" s="126" t="s">
        <v>161</v>
      </c>
      <c r="X22" s="164">
        <f t="shared" si="0"/>
        <v>39332</v>
      </c>
      <c r="Y22" s="173">
        <f>IF(L22="","",IF(J22&gt;L22,1,0))</f>
      </c>
      <c r="Z22" s="173">
        <f>IF(O22="","",IF(M22&gt;O22,1,0))</f>
      </c>
      <c r="AA22" s="173">
        <f>IF(R22="","",IF(P22&gt;R22,1,0))</f>
      </c>
      <c r="AB22" s="173">
        <f>IF(Y22="","",IF(Y22=0,1,0))</f>
      </c>
      <c r="AC22" s="173">
        <f>IF(Z22="","",IF(Z22=0,1,0))</f>
      </c>
      <c r="AD22" s="173">
        <f>IF(AA22="","",IF(AA22=0,1,0))</f>
      </c>
      <c r="AE22" s="174">
        <f>IF(O22="","",IF(P22=0,J22+M22,J22+M22+P22))</f>
      </c>
      <c r="AF22" s="175" t="s">
        <v>124</v>
      </c>
      <c r="AG22" s="176">
        <f>IF(O22="","",IF(R22="",L22+O22,L22+O22+R22))</f>
      </c>
      <c r="AH22" s="174">
        <f>IF(Z22="","",IF(AA22="",Y22+Z22,Y22+Z22+AA22))</f>
      </c>
      <c r="AI22" s="175" t="s">
        <v>124</v>
      </c>
      <c r="AJ22" s="176">
        <f>IF(Z22="","",IF(AD22="",AB22+AC22,AB22+AC22+AD22))</f>
      </c>
      <c r="AK22" s="174">
        <f>IF(Z22="","",IF(AH22=2,2,IF(AJ22=2,0,"")))</f>
      </c>
      <c r="AL22" s="175" t="s">
        <v>124</v>
      </c>
      <c r="AM22" s="176">
        <f>IF(AK22="","",IF(AJ22=2,2,0))</f>
      </c>
    </row>
    <row r="23" spans="1:39" ht="10.5" customHeight="1">
      <c r="A23" s="234">
        <v>12</v>
      </c>
      <c r="B23" s="235">
        <f>B21</f>
        <v>0.4444444444444445</v>
      </c>
      <c r="C23" s="234">
        <v>24</v>
      </c>
      <c r="D23" s="234">
        <v>4</v>
      </c>
      <c r="E23" s="177" t="s">
        <v>163</v>
      </c>
      <c r="F23" s="162" t="s">
        <v>124</v>
      </c>
      <c r="G23" s="236" t="s">
        <v>159</v>
      </c>
      <c r="H23" s="236"/>
      <c r="I23" s="236"/>
      <c r="J23" s="237" t="s">
        <v>161</v>
      </c>
      <c r="K23" s="237"/>
      <c r="L23" s="237"/>
      <c r="M23" s="237"/>
      <c r="N23" s="237"/>
      <c r="O23" s="237"/>
      <c r="P23" s="237"/>
      <c r="Q23" s="237"/>
      <c r="R23" s="237"/>
      <c r="S23" s="163" t="s">
        <v>164</v>
      </c>
      <c r="T23" s="242"/>
      <c r="U23" s="242"/>
      <c r="V23" s="242"/>
      <c r="W23" s="126" t="s">
        <v>161</v>
      </c>
      <c r="X23" s="164">
        <f t="shared" si="0"/>
        <v>39332</v>
      </c>
      <c r="Y23" s="165"/>
      <c r="Z23" s="165"/>
      <c r="AA23" s="165"/>
      <c r="AB23" s="165"/>
      <c r="AC23" s="165"/>
      <c r="AD23" s="165"/>
      <c r="AE23" s="239"/>
      <c r="AF23" s="239"/>
      <c r="AG23" s="239"/>
      <c r="AH23" s="239"/>
      <c r="AI23" s="239"/>
      <c r="AJ23" s="239"/>
      <c r="AK23" s="239"/>
      <c r="AL23" s="239"/>
      <c r="AM23" s="239"/>
    </row>
    <row r="24" spans="1:39" ht="15" customHeight="1">
      <c r="A24" s="234"/>
      <c r="B24" s="235"/>
      <c r="C24" s="234"/>
      <c r="D24" s="234"/>
      <c r="E24" s="178" t="e">
        <f>E10</f>
        <v>#REF!</v>
      </c>
      <c r="F24" s="167" t="s">
        <v>124</v>
      </c>
      <c r="G24" s="240" t="e">
        <f>S11</f>
        <v>#REF!</v>
      </c>
      <c r="H24" s="240"/>
      <c r="I24" s="240"/>
      <c r="J24" s="169"/>
      <c r="K24" s="167" t="s">
        <v>124</v>
      </c>
      <c r="L24" s="170"/>
      <c r="M24" s="171"/>
      <c r="N24" s="167" t="s">
        <v>124</v>
      </c>
      <c r="O24" s="170"/>
      <c r="P24" s="171"/>
      <c r="Q24" s="167" t="s">
        <v>124</v>
      </c>
      <c r="R24" s="172"/>
      <c r="S24" s="168" t="e">
        <f>IF(E9="","",E9)</f>
        <v>#REF!</v>
      </c>
      <c r="T24" s="241"/>
      <c r="U24" s="241"/>
      <c r="V24" s="241"/>
      <c r="W24" s="126" t="s">
        <v>161</v>
      </c>
      <c r="X24" s="164">
        <f t="shared" si="0"/>
        <v>39332</v>
      </c>
      <c r="Y24" s="173">
        <f>IF(L24="","",IF(J24&gt;L24,1,0))</f>
      </c>
      <c r="Z24" s="173">
        <f>IF(O24="","",IF(M24&gt;O24,1,0))</f>
      </c>
      <c r="AA24" s="173">
        <f>IF(R24="","",IF(P24&gt;R24,1,0))</f>
      </c>
      <c r="AB24" s="173">
        <f>IF(Y24="","",IF(Y24=0,1,0))</f>
      </c>
      <c r="AC24" s="173">
        <f>IF(Z24="","",IF(Z24=0,1,0))</f>
      </c>
      <c r="AD24" s="173">
        <f>IF(AA24="","",IF(AA24=0,1,0))</f>
      </c>
      <c r="AE24" s="174">
        <f>IF(O24="","",IF(P24=0,J24+M24,J24+M24+P24))</f>
      </c>
      <c r="AF24" s="175" t="s">
        <v>124</v>
      </c>
      <c r="AG24" s="176">
        <f>IF(O24="","",IF(R24="",L24+O24,L24+O24+R24))</f>
      </c>
      <c r="AH24" s="174">
        <f>IF(Z24="","",IF(AA24="",Y24+Z24,Y24+Z24+AA24))</f>
      </c>
      <c r="AI24" s="175" t="s">
        <v>124</v>
      </c>
      <c r="AJ24" s="176">
        <f>IF(Z24="","",IF(AD24="",AB24+AC24,AB24+AC24+AD24))</f>
      </c>
      <c r="AK24" s="174">
        <f>IF(Z24="","",IF(AH24=2,2,IF(AJ24=2,0,"")))</f>
      </c>
      <c r="AL24" s="175" t="s">
        <v>124</v>
      </c>
      <c r="AM24" s="176">
        <f>IF(AK24="","",IF(AJ24=2,2,0))</f>
      </c>
    </row>
    <row r="25" spans="1:39" ht="10.5" customHeight="1">
      <c r="A25" s="234">
        <v>13</v>
      </c>
      <c r="B25" s="235">
        <f>B23+"00:40"</f>
        <v>0.47222222222222227</v>
      </c>
      <c r="C25" s="234">
        <v>25</v>
      </c>
      <c r="D25" s="234">
        <v>3</v>
      </c>
      <c r="E25" s="177" t="s">
        <v>165</v>
      </c>
      <c r="F25" s="162" t="s">
        <v>124</v>
      </c>
      <c r="G25" s="236" t="s">
        <v>166</v>
      </c>
      <c r="H25" s="236"/>
      <c r="I25" s="236"/>
      <c r="J25" s="237" t="s">
        <v>167</v>
      </c>
      <c r="K25" s="237"/>
      <c r="L25" s="237"/>
      <c r="M25" s="237"/>
      <c r="N25" s="237"/>
      <c r="O25" s="237"/>
      <c r="P25" s="237"/>
      <c r="Q25" s="237"/>
      <c r="R25" s="237"/>
      <c r="S25" s="163" t="s">
        <v>160</v>
      </c>
      <c r="T25" s="242"/>
      <c r="U25" s="242"/>
      <c r="V25" s="242"/>
      <c r="W25" s="126" t="s">
        <v>167</v>
      </c>
      <c r="X25" s="164">
        <f t="shared" si="0"/>
        <v>39332</v>
      </c>
      <c r="Y25" s="165"/>
      <c r="Z25" s="165"/>
      <c r="AA25" s="165"/>
      <c r="AB25" s="165"/>
      <c r="AC25" s="165"/>
      <c r="AD25" s="165"/>
      <c r="AE25" s="239"/>
      <c r="AF25" s="239"/>
      <c r="AG25" s="239"/>
      <c r="AH25" s="239"/>
      <c r="AI25" s="239"/>
      <c r="AJ25" s="239"/>
      <c r="AK25" s="239"/>
      <c r="AL25" s="239"/>
      <c r="AM25" s="239"/>
    </row>
    <row r="26" spans="1:39" ht="15" customHeight="1">
      <c r="A26" s="234"/>
      <c r="B26" s="235"/>
      <c r="C26" s="234"/>
      <c r="D26" s="234"/>
      <c r="E26" s="178">
        <f>IF(AK18="","",IF(AK18=2,G18,E18))</f>
      </c>
      <c r="F26" s="167" t="s">
        <v>124</v>
      </c>
      <c r="G26" s="240">
        <f>IF(AK20="","",IF(AK20=2,G20,E20))</f>
      </c>
      <c r="H26" s="240"/>
      <c r="I26" s="240"/>
      <c r="J26" s="169"/>
      <c r="K26" s="167" t="s">
        <v>124</v>
      </c>
      <c r="L26" s="170"/>
      <c r="M26" s="171"/>
      <c r="N26" s="167" t="s">
        <v>124</v>
      </c>
      <c r="O26" s="170"/>
      <c r="P26" s="171"/>
      <c r="Q26" s="167" t="s">
        <v>124</v>
      </c>
      <c r="R26" s="172"/>
      <c r="S26" s="168" t="e">
        <f>IF(S10="","",S10)</f>
        <v>#REF!</v>
      </c>
      <c r="T26" s="241"/>
      <c r="U26" s="241"/>
      <c r="V26" s="241"/>
      <c r="W26" s="126" t="s">
        <v>167</v>
      </c>
      <c r="X26" s="164">
        <f t="shared" si="0"/>
        <v>39332</v>
      </c>
      <c r="Y26" s="173">
        <f>IF(L26="","",IF(J26&gt;L26,1,0))</f>
      </c>
      <c r="Z26" s="173">
        <f>IF(O26="","",IF(M26&gt;O26,1,0))</f>
      </c>
      <c r="AA26" s="173">
        <f>IF(R26="","",IF(P26&gt;R26,1,0))</f>
      </c>
      <c r="AB26" s="173">
        <f>IF(Y26="","",IF(Y26=0,1,0))</f>
      </c>
      <c r="AC26" s="173">
        <f>IF(Z26="","",IF(Z26=0,1,0))</f>
      </c>
      <c r="AD26" s="173">
        <f>IF(AA26="","",IF(AA26=0,1,0))</f>
      </c>
      <c r="AE26" s="174">
        <f>IF(O26="","",IF(P26=0,J26+M26,J26+M26+P26))</f>
      </c>
      <c r="AF26" s="175" t="s">
        <v>124</v>
      </c>
      <c r="AG26" s="176">
        <f>IF(O26="","",IF(R26="",L26+O26,L26+O26+R26))</f>
      </c>
      <c r="AH26" s="174">
        <f>IF(Z26="","",IF(AA26="",Y26+Z26,Y26+Z26+AA26))</f>
      </c>
      <c r="AI26" s="175" t="s">
        <v>124</v>
      </c>
      <c r="AJ26" s="176">
        <f>IF(Z26="","",IF(AD26="",AB26+AC26,AB26+AC26+AD26))</f>
      </c>
      <c r="AK26" s="174">
        <f>IF(Z26="","",IF(AH26=2,2,IF(AJ26=2,0,"")))</f>
      </c>
      <c r="AL26" s="175" t="s">
        <v>124</v>
      </c>
      <c r="AM26" s="176">
        <f>IF(AK26="","",IF(AJ26=2,2,0))</f>
      </c>
    </row>
    <row r="27" spans="1:39" ht="10.5" customHeight="1">
      <c r="A27" s="234">
        <v>13</v>
      </c>
      <c r="B27" s="235">
        <f>B25</f>
        <v>0.47222222222222227</v>
      </c>
      <c r="C27" s="234">
        <v>26</v>
      </c>
      <c r="D27" s="234">
        <v>4</v>
      </c>
      <c r="E27" s="177" t="s">
        <v>168</v>
      </c>
      <c r="F27" s="162" t="s">
        <v>124</v>
      </c>
      <c r="G27" s="236" t="s">
        <v>169</v>
      </c>
      <c r="H27" s="236"/>
      <c r="I27" s="236"/>
      <c r="J27" s="237" t="s">
        <v>170</v>
      </c>
      <c r="K27" s="237"/>
      <c r="L27" s="237"/>
      <c r="M27" s="237"/>
      <c r="N27" s="237"/>
      <c r="O27" s="237"/>
      <c r="P27" s="237"/>
      <c r="Q27" s="237"/>
      <c r="R27" s="237"/>
      <c r="S27" s="163" t="s">
        <v>163</v>
      </c>
      <c r="T27" s="242"/>
      <c r="U27" s="242"/>
      <c r="V27" s="242"/>
      <c r="W27" s="126" t="s">
        <v>170</v>
      </c>
      <c r="X27" s="164">
        <f t="shared" si="0"/>
        <v>39332</v>
      </c>
      <c r="Y27" s="165"/>
      <c r="Z27" s="165"/>
      <c r="AA27" s="165"/>
      <c r="AB27" s="165"/>
      <c r="AC27" s="165"/>
      <c r="AD27" s="165"/>
      <c r="AE27" s="239"/>
      <c r="AF27" s="239"/>
      <c r="AG27" s="239"/>
      <c r="AH27" s="239"/>
      <c r="AI27" s="239"/>
      <c r="AJ27" s="239"/>
      <c r="AK27" s="239"/>
      <c r="AL27" s="239"/>
      <c r="AM27" s="239"/>
    </row>
    <row r="28" spans="1:39" ht="15" customHeight="1">
      <c r="A28" s="234"/>
      <c r="B28" s="235"/>
      <c r="C28" s="234"/>
      <c r="D28" s="234"/>
      <c r="E28" s="178">
        <f>IF(AK18="","",IF(AK18=2,E18,G18))</f>
      </c>
      <c r="F28" s="167" t="s">
        <v>124</v>
      </c>
      <c r="G28" s="240">
        <f>IF(AK20="","",IF(AK20=2,E20,G20))</f>
      </c>
      <c r="H28" s="240"/>
      <c r="I28" s="240"/>
      <c r="J28" s="169"/>
      <c r="K28" s="167" t="s">
        <v>124</v>
      </c>
      <c r="L28" s="170"/>
      <c r="M28" s="171"/>
      <c r="N28" s="167" t="s">
        <v>124</v>
      </c>
      <c r="O28" s="170"/>
      <c r="P28" s="171"/>
      <c r="Q28" s="167" t="s">
        <v>124</v>
      </c>
      <c r="R28" s="172"/>
      <c r="S28" s="168" t="e">
        <f>IF(E10="","",E10)</f>
        <v>#REF!</v>
      </c>
      <c r="T28" s="241"/>
      <c r="U28" s="241"/>
      <c r="V28" s="241"/>
      <c r="W28" s="126" t="s">
        <v>170</v>
      </c>
      <c r="X28" s="164">
        <f t="shared" si="0"/>
        <v>39332</v>
      </c>
      <c r="Y28" s="173">
        <f>IF(L28="","",IF(J28&gt;L28,1,0))</f>
      </c>
      <c r="Z28" s="173">
        <f>IF(O28="","",IF(M28&gt;O28,1,0))</f>
      </c>
      <c r="AA28" s="173">
        <f>IF(R28="","",IF(P28&gt;R28,1,0))</f>
      </c>
      <c r="AB28" s="173">
        <f>IF(Y28="","",IF(Y28=0,1,0))</f>
      </c>
      <c r="AC28" s="173">
        <f>IF(Z28="","",IF(Z28=0,1,0))</f>
      </c>
      <c r="AD28" s="173">
        <f>IF(AA28="","",IF(AA28=0,1,0))</f>
      </c>
      <c r="AE28" s="174">
        <f>IF(O28="","",IF(P28=0,J28+M28,J28+M28+P28))</f>
      </c>
      <c r="AF28" s="175" t="s">
        <v>124</v>
      </c>
      <c r="AG28" s="176">
        <f>IF(O28="","",IF(R28="",L28+O28,L28+O28+R28))</f>
      </c>
      <c r="AH28" s="174">
        <f>IF(Z28="","",IF(AA28="",Y28+Z28,Y28+Z28+AA28))</f>
      </c>
      <c r="AI28" s="175" t="s">
        <v>124</v>
      </c>
      <c r="AJ28" s="176">
        <f>IF(Z28="","",IF(AD28="",AB28+AC28,AB28+AC28+AD28))</f>
      </c>
      <c r="AK28" s="174">
        <f>IF(Z28="","",IF(AH28=2,2,IF(AJ28=2,0,"")))</f>
      </c>
      <c r="AL28" s="175" t="s">
        <v>124</v>
      </c>
      <c r="AM28" s="176">
        <f>IF(AK28="","",IF(AJ28=2,2,0))</f>
      </c>
    </row>
    <row r="29" spans="1:39" ht="10.5" customHeight="1">
      <c r="A29" s="234">
        <v>14</v>
      </c>
      <c r="B29" s="235">
        <f>B27+"00:40"</f>
        <v>0.5</v>
      </c>
      <c r="C29" s="234">
        <v>27</v>
      </c>
      <c r="D29" s="234">
        <v>3</v>
      </c>
      <c r="E29" s="177" t="s">
        <v>164</v>
      </c>
      <c r="F29" s="162" t="s">
        <v>124</v>
      </c>
      <c r="G29" s="236" t="s">
        <v>171</v>
      </c>
      <c r="H29" s="236"/>
      <c r="I29" s="236"/>
      <c r="J29" s="237" t="s">
        <v>172</v>
      </c>
      <c r="K29" s="237"/>
      <c r="L29" s="237"/>
      <c r="M29" s="237"/>
      <c r="N29" s="237"/>
      <c r="O29" s="237"/>
      <c r="P29" s="237"/>
      <c r="Q29" s="237"/>
      <c r="R29" s="237"/>
      <c r="S29" s="163" t="s">
        <v>173</v>
      </c>
      <c r="T29" s="242"/>
      <c r="U29" s="242"/>
      <c r="V29" s="242"/>
      <c r="W29" s="126" t="s">
        <v>172</v>
      </c>
      <c r="X29" s="164">
        <f t="shared" si="0"/>
        <v>39332</v>
      </c>
      <c r="Y29" s="165"/>
      <c r="Z29" s="165"/>
      <c r="AA29" s="165"/>
      <c r="AB29" s="165"/>
      <c r="AC29" s="165"/>
      <c r="AD29" s="165"/>
      <c r="AE29" s="239"/>
      <c r="AF29" s="239"/>
      <c r="AG29" s="239"/>
      <c r="AH29" s="239"/>
      <c r="AI29" s="239"/>
      <c r="AJ29" s="239"/>
      <c r="AK29" s="239"/>
      <c r="AL29" s="239"/>
      <c r="AM29" s="239"/>
    </row>
    <row r="30" spans="1:39" ht="15" customHeight="1">
      <c r="A30" s="234"/>
      <c r="B30" s="235"/>
      <c r="C30" s="234"/>
      <c r="D30" s="234"/>
      <c r="E30" s="178" t="e">
        <f>E9</f>
        <v>#REF!</v>
      </c>
      <c r="F30" s="167" t="s">
        <v>124</v>
      </c>
      <c r="G30" s="240">
        <f>IF(AK22="","",IF(AK22=2,E22,G22))</f>
      </c>
      <c r="H30" s="240"/>
      <c r="I30" s="240"/>
      <c r="J30" s="169"/>
      <c r="K30" s="167" t="s">
        <v>124</v>
      </c>
      <c r="L30" s="170"/>
      <c r="M30" s="171"/>
      <c r="N30" s="167" t="s">
        <v>124</v>
      </c>
      <c r="O30" s="170"/>
      <c r="P30" s="171"/>
      <c r="Q30" s="167" t="s">
        <v>124</v>
      </c>
      <c r="R30" s="172"/>
      <c r="S30" s="168" t="str">
        <f>IF(Mannschaften!I5="","",Mannschaften!I5)</f>
        <v>SV Moslesfehn</v>
      </c>
      <c r="T30" s="241"/>
      <c r="U30" s="241"/>
      <c r="V30" s="241"/>
      <c r="W30" s="126" t="s">
        <v>172</v>
      </c>
      <c r="X30" s="164">
        <f t="shared" si="0"/>
        <v>39332</v>
      </c>
      <c r="Y30" s="173">
        <f>IF(L30="","",IF(J30&gt;L30,1,0))</f>
      </c>
      <c r="Z30" s="173">
        <f>IF(O30="","",IF(M30&gt;O30,1,0))</f>
      </c>
      <c r="AA30" s="173">
        <f>IF(R30="","",IF(P30&gt;R30,1,0))</f>
      </c>
      <c r="AB30" s="173">
        <f>IF(Y30="","",IF(Y30=0,1,0))</f>
      </c>
      <c r="AC30" s="173">
        <f>IF(Z30="","",IF(Z30=0,1,0))</f>
      </c>
      <c r="AD30" s="173">
        <f>IF(AA30="","",IF(AA30=0,1,0))</f>
      </c>
      <c r="AE30" s="174">
        <f>IF(O30="","",IF(P30=0,J30+M30,J30+M30+P30))</f>
      </c>
      <c r="AF30" s="175" t="s">
        <v>124</v>
      </c>
      <c r="AG30" s="176">
        <f>IF(O30="","",IF(R30="",L30+O30,L30+O30+R30))</f>
      </c>
      <c r="AH30" s="174">
        <f>IF(Z30="","",IF(AA30="",Y30+Z30,Y30+Z30+AA30))</f>
      </c>
      <c r="AI30" s="175" t="s">
        <v>124</v>
      </c>
      <c r="AJ30" s="176">
        <f>IF(Z30="","",IF(AD30="",AB30+AC30,AB30+AC30+AD30))</f>
      </c>
      <c r="AK30" s="174">
        <f>IF(Z30="","",IF(AH30=2,2,IF(AJ30=2,0,"")))</f>
      </c>
      <c r="AL30" s="175" t="s">
        <v>124</v>
      </c>
      <c r="AM30" s="176">
        <f>IF(AK30="","",IF(AJ30=2,2,0))</f>
      </c>
    </row>
    <row r="31" spans="1:39" ht="10.5" customHeight="1">
      <c r="A31" s="234">
        <v>15</v>
      </c>
      <c r="B31" s="235">
        <f>B29+"00:40"</f>
        <v>0.5277777777777778</v>
      </c>
      <c r="C31" s="234">
        <v>28</v>
      </c>
      <c r="D31" s="234">
        <v>3</v>
      </c>
      <c r="E31" s="177" t="s">
        <v>162</v>
      </c>
      <c r="F31" s="162" t="s">
        <v>124</v>
      </c>
      <c r="G31" s="236" t="s">
        <v>174</v>
      </c>
      <c r="H31" s="236"/>
      <c r="I31" s="236"/>
      <c r="J31" s="237" t="s">
        <v>172</v>
      </c>
      <c r="K31" s="237"/>
      <c r="L31" s="237"/>
      <c r="M31" s="237"/>
      <c r="N31" s="237"/>
      <c r="O31" s="237"/>
      <c r="P31" s="237"/>
      <c r="Q31" s="237"/>
      <c r="R31" s="237"/>
      <c r="S31" s="163" t="s">
        <v>173</v>
      </c>
      <c r="T31" s="242"/>
      <c r="U31" s="242"/>
      <c r="V31" s="242"/>
      <c r="W31" s="126" t="s">
        <v>172</v>
      </c>
      <c r="X31" s="164">
        <f t="shared" si="0"/>
        <v>39332</v>
      </c>
      <c r="Y31" s="165"/>
      <c r="Z31" s="165"/>
      <c r="AA31" s="165"/>
      <c r="AB31" s="165"/>
      <c r="AC31" s="165"/>
      <c r="AD31" s="165"/>
      <c r="AE31" s="239"/>
      <c r="AF31" s="239"/>
      <c r="AG31" s="239"/>
      <c r="AH31" s="239"/>
      <c r="AI31" s="239"/>
      <c r="AJ31" s="239"/>
      <c r="AK31" s="239"/>
      <c r="AL31" s="239"/>
      <c r="AM31" s="239"/>
    </row>
    <row r="32" spans="1:39" ht="15" customHeight="1">
      <c r="A32" s="234"/>
      <c r="B32" s="235"/>
      <c r="C32" s="234"/>
      <c r="D32" s="234"/>
      <c r="E32" s="178" t="e">
        <f>S9</f>
        <v>#REF!</v>
      </c>
      <c r="F32" s="167" t="s">
        <v>124</v>
      </c>
      <c r="G32" s="240">
        <f>IF(AK24="","",IF(AK24=2,E24,G24))</f>
      </c>
      <c r="H32" s="240"/>
      <c r="I32" s="240"/>
      <c r="J32" s="169"/>
      <c r="K32" s="167" t="s">
        <v>124</v>
      </c>
      <c r="L32" s="170"/>
      <c r="M32" s="171"/>
      <c r="N32" s="167" t="s">
        <v>124</v>
      </c>
      <c r="O32" s="170"/>
      <c r="P32" s="171"/>
      <c r="Q32" s="167" t="s">
        <v>124</v>
      </c>
      <c r="R32" s="172"/>
      <c r="S32" s="168" t="str">
        <f>IF(Mannschaften!I5="","",Mannschaften!I5)</f>
        <v>SV Moslesfehn</v>
      </c>
      <c r="T32" s="241"/>
      <c r="U32" s="241"/>
      <c r="V32" s="241"/>
      <c r="W32" s="126" t="s">
        <v>172</v>
      </c>
      <c r="X32" s="164">
        <f t="shared" si="0"/>
        <v>39332</v>
      </c>
      <c r="Y32" s="173">
        <f>IF(L32="","",IF(J32&gt;L32,1,0))</f>
      </c>
      <c r="Z32" s="173">
        <f>IF(O32="","",IF(M32&gt;O32,1,0))</f>
      </c>
      <c r="AA32" s="173">
        <f>IF(R32="","",IF(P32&gt;R32,1,0))</f>
      </c>
      <c r="AB32" s="173">
        <f>IF(Y32="","",IF(Y32=0,1,0))</f>
      </c>
      <c r="AC32" s="173">
        <f>IF(Z32="","",IF(Z32=0,1,0))</f>
      </c>
      <c r="AD32" s="173">
        <f>IF(AA32="","",IF(AA32=0,1,0))</f>
      </c>
      <c r="AE32" s="174">
        <f>IF(O32="","",IF(P32=0,J32+M32,J32+M32+P32))</f>
      </c>
      <c r="AF32" s="175" t="s">
        <v>124</v>
      </c>
      <c r="AG32" s="176">
        <f>IF(O32="","",IF(R32="",L32+O32,L32+O32+R32))</f>
      </c>
      <c r="AH32" s="174">
        <f>IF(Z32="","",IF(AA32="",Y32+Z32,Y32+Z32+AA32))</f>
      </c>
      <c r="AI32" s="175" t="s">
        <v>124</v>
      </c>
      <c r="AJ32" s="176">
        <f>IF(Z32="","",IF(AD32="",AB32+AC32,AB32+AC32+AD32))</f>
      </c>
      <c r="AK32" s="174">
        <f>IF(Z32="","",IF(AH32=2,2,IF(AJ32=2,0,"")))</f>
      </c>
      <c r="AL32" s="175" t="s">
        <v>124</v>
      </c>
      <c r="AM32" s="176">
        <f>IF(AK32="","",IF(AJ32=2,2,0))</f>
      </c>
    </row>
    <row r="33" spans="1:39" ht="10.5" customHeight="1">
      <c r="A33" s="234">
        <v>16</v>
      </c>
      <c r="B33" s="235">
        <f>B31+"00:40"</f>
        <v>0.5555555555555556</v>
      </c>
      <c r="C33" s="234">
        <v>29</v>
      </c>
      <c r="D33" s="234">
        <v>3</v>
      </c>
      <c r="E33" s="177" t="s">
        <v>175</v>
      </c>
      <c r="F33" s="162" t="s">
        <v>124</v>
      </c>
      <c r="G33" s="236" t="s">
        <v>176</v>
      </c>
      <c r="H33" s="236"/>
      <c r="I33" s="236"/>
      <c r="J33" s="237" t="s">
        <v>177</v>
      </c>
      <c r="K33" s="237"/>
      <c r="L33" s="237"/>
      <c r="M33" s="237"/>
      <c r="N33" s="237"/>
      <c r="O33" s="237"/>
      <c r="P33" s="237"/>
      <c r="Q33" s="237"/>
      <c r="R33" s="237"/>
      <c r="S33" s="163" t="s">
        <v>173</v>
      </c>
      <c r="T33" s="242"/>
      <c r="U33" s="242"/>
      <c r="V33" s="242"/>
      <c r="W33" s="126" t="s">
        <v>177</v>
      </c>
      <c r="X33" s="164">
        <f t="shared" si="0"/>
        <v>39332</v>
      </c>
      <c r="Y33" s="165"/>
      <c r="Z33" s="165"/>
      <c r="AA33" s="165"/>
      <c r="AB33" s="165"/>
      <c r="AC33" s="165"/>
      <c r="AD33" s="165"/>
      <c r="AE33" s="239"/>
      <c r="AF33" s="239"/>
      <c r="AG33" s="239"/>
      <c r="AH33" s="239"/>
      <c r="AI33" s="239"/>
      <c r="AJ33" s="239"/>
      <c r="AK33" s="239"/>
      <c r="AL33" s="239"/>
      <c r="AM33" s="239"/>
    </row>
    <row r="34" spans="1:39" ht="15" customHeight="1">
      <c r="A34" s="234"/>
      <c r="B34" s="235"/>
      <c r="C34" s="234"/>
      <c r="D34" s="234"/>
      <c r="E34" s="178">
        <f>IF(AK22="","",IF(AK22=2,G22,E22))</f>
      </c>
      <c r="F34" s="167" t="s">
        <v>124</v>
      </c>
      <c r="G34" s="240">
        <f>IF(AK24="","",IF(AK24=2,G24,E24))</f>
      </c>
      <c r="H34" s="240"/>
      <c r="I34" s="240"/>
      <c r="J34" s="169"/>
      <c r="K34" s="167" t="s">
        <v>124</v>
      </c>
      <c r="L34" s="170"/>
      <c r="M34" s="171"/>
      <c r="N34" s="167" t="s">
        <v>124</v>
      </c>
      <c r="O34" s="170"/>
      <c r="P34" s="171"/>
      <c r="Q34" s="167" t="s">
        <v>124</v>
      </c>
      <c r="R34" s="172"/>
      <c r="S34" s="168" t="str">
        <f>IF(Mannschaften!I5="","",Mannschaften!I5)</f>
        <v>SV Moslesfehn</v>
      </c>
      <c r="T34" s="241"/>
      <c r="U34" s="241"/>
      <c r="V34" s="241"/>
      <c r="W34" s="126" t="s">
        <v>177</v>
      </c>
      <c r="X34" s="164">
        <f t="shared" si="0"/>
        <v>39332</v>
      </c>
      <c r="Y34" s="173">
        <f>IF(L34="","",IF(J34&gt;L34,1,0))</f>
      </c>
      <c r="Z34" s="173">
        <f>IF(O34="","",IF(M34&gt;O34,1,0))</f>
      </c>
      <c r="AA34" s="173">
        <f>IF(R34="","",IF(P34&gt;R34,1,0))</f>
      </c>
      <c r="AB34" s="173">
        <f>IF(Y34="","",IF(Y34=0,1,0))</f>
      </c>
      <c r="AC34" s="173">
        <f>IF(Z34="","",IF(Z34=0,1,0))</f>
      </c>
      <c r="AD34" s="173">
        <f>IF(AA34="","",IF(AA34=0,1,0))</f>
      </c>
      <c r="AE34" s="174">
        <f>IF(O34="","",IF(P34=0,J34+M34,J34+M34+P34))</f>
      </c>
      <c r="AF34" s="175" t="s">
        <v>124</v>
      </c>
      <c r="AG34" s="176">
        <f>IF(O34="","",IF(R34="",L34+O34,L34+O34+R34))</f>
      </c>
      <c r="AH34" s="174">
        <f>IF(Z34="","",IF(AA34="",Y34+Z34,Y34+Z34+AA34))</f>
      </c>
      <c r="AI34" s="175" t="s">
        <v>124</v>
      </c>
      <c r="AJ34" s="176">
        <f>IF(Z34="","",IF(AD34="",AB34+AC34,AB34+AC34+AD34))</f>
      </c>
      <c r="AK34" s="174">
        <f>IF(Z34="","",IF(AH34=2,2,IF(AJ34=2,0,"")))</f>
      </c>
      <c r="AL34" s="175" t="s">
        <v>124</v>
      </c>
      <c r="AM34" s="176">
        <f>IF(AK34="","",IF(AJ34=2,2,0))</f>
      </c>
    </row>
    <row r="35" spans="1:39" ht="10.5" customHeight="1">
      <c r="A35" s="234">
        <v>17</v>
      </c>
      <c r="B35" s="235">
        <f>B33+"00:40"</f>
        <v>0.5833333333333334</v>
      </c>
      <c r="C35" s="234">
        <v>30</v>
      </c>
      <c r="D35" s="234">
        <v>3</v>
      </c>
      <c r="E35" s="177" t="s">
        <v>178</v>
      </c>
      <c r="F35" s="162" t="s">
        <v>124</v>
      </c>
      <c r="G35" s="236" t="s">
        <v>179</v>
      </c>
      <c r="H35" s="236"/>
      <c r="I35" s="236"/>
      <c r="J35" s="237" t="s">
        <v>180</v>
      </c>
      <c r="K35" s="237"/>
      <c r="L35" s="237"/>
      <c r="M35" s="237"/>
      <c r="N35" s="237"/>
      <c r="O35" s="237"/>
      <c r="P35" s="237"/>
      <c r="Q35" s="237"/>
      <c r="R35" s="237"/>
      <c r="S35" s="163" t="s">
        <v>173</v>
      </c>
      <c r="T35" s="242"/>
      <c r="U35" s="242"/>
      <c r="V35" s="242"/>
      <c r="W35" s="126" t="s">
        <v>180</v>
      </c>
      <c r="X35" s="164">
        <f t="shared" si="0"/>
        <v>39332</v>
      </c>
      <c r="Y35" s="165"/>
      <c r="Z35" s="165"/>
      <c r="AA35" s="165"/>
      <c r="AB35" s="165"/>
      <c r="AC35" s="165"/>
      <c r="AD35" s="165"/>
      <c r="AE35" s="239"/>
      <c r="AF35" s="239"/>
      <c r="AG35" s="239"/>
      <c r="AH35" s="239"/>
      <c r="AI35" s="239"/>
      <c r="AJ35" s="239"/>
      <c r="AK35" s="239"/>
      <c r="AL35" s="239"/>
      <c r="AM35" s="239"/>
    </row>
    <row r="36" spans="1:39" ht="15" customHeight="1">
      <c r="A36" s="234"/>
      <c r="B36" s="235"/>
      <c r="C36" s="234"/>
      <c r="D36" s="234"/>
      <c r="E36" s="178">
        <f>IF(AK30="","",IF(AK30=2,G30,E30))</f>
      </c>
      <c r="F36" s="167" t="s">
        <v>124</v>
      </c>
      <c r="G36" s="240">
        <f>IF(AK32="","",IF(AK32=2,G32,E32))</f>
      </c>
      <c r="H36" s="240"/>
      <c r="I36" s="240"/>
      <c r="J36" s="169"/>
      <c r="K36" s="167" t="s">
        <v>124</v>
      </c>
      <c r="L36" s="170"/>
      <c r="M36" s="171"/>
      <c r="N36" s="167" t="s">
        <v>124</v>
      </c>
      <c r="O36" s="170"/>
      <c r="P36" s="171"/>
      <c r="Q36" s="167" t="s">
        <v>124</v>
      </c>
      <c r="R36" s="172"/>
      <c r="S36" s="168" t="str">
        <f>IF(Mannschaften!I5="","",Mannschaften!I5)</f>
        <v>SV Moslesfehn</v>
      </c>
      <c r="T36" s="241"/>
      <c r="U36" s="241"/>
      <c r="V36" s="241"/>
      <c r="W36" s="126" t="s">
        <v>180</v>
      </c>
      <c r="X36" s="164">
        <f t="shared" si="0"/>
        <v>39332</v>
      </c>
      <c r="Y36" s="173">
        <f>IF(L36="","",IF(J36&gt;L36,1,0))</f>
      </c>
      <c r="Z36" s="173">
        <f>IF(O36="","",IF(M36&gt;O36,1,0))</f>
      </c>
      <c r="AA36" s="173">
        <f>IF(R36="","",IF(P36&gt;R36,1,0))</f>
      </c>
      <c r="AB36" s="173">
        <f>IF(Y36="","",IF(Y36=0,1,0))</f>
      </c>
      <c r="AC36" s="173">
        <f>IF(Z36="","",IF(Z36=0,1,0))</f>
      </c>
      <c r="AD36" s="173">
        <f>IF(AA36="","",IF(AA36=0,1,0))</f>
      </c>
      <c r="AE36" s="174">
        <f>IF(O36="","",IF(P36=0,J36+M36,J36+M36+P36))</f>
      </c>
      <c r="AF36" s="175" t="s">
        <v>124</v>
      </c>
      <c r="AG36" s="176">
        <f>IF(O36="","",IF(R36="",L36+O36,L36+O36+R36))</f>
      </c>
      <c r="AH36" s="174">
        <f>IF(Z36="","",IF(AA36="",Y36+Z36,Y36+Z36+AA36))</f>
      </c>
      <c r="AI36" s="175" t="s">
        <v>124</v>
      </c>
      <c r="AJ36" s="176">
        <f>IF(Z36="","",IF(AD36="",AB36+AC36,AB36+AC36+AD36))</f>
      </c>
      <c r="AK36" s="174">
        <f>IF(Z36="","",IF(AH36=2,2,IF(AJ36=2,0,"")))</f>
      </c>
      <c r="AL36" s="175" t="s">
        <v>124</v>
      </c>
      <c r="AM36" s="176">
        <f>IF(AK36="","",IF(AJ36=2,2,0))</f>
      </c>
    </row>
    <row r="37" spans="1:39" ht="10.5" customHeight="1">
      <c r="A37" s="234">
        <v>18</v>
      </c>
      <c r="B37" s="235">
        <f>B35+"00:40"</f>
        <v>0.6111111111111112</v>
      </c>
      <c r="C37" s="234">
        <v>31</v>
      </c>
      <c r="D37" s="234">
        <v>3</v>
      </c>
      <c r="E37" s="177" t="s">
        <v>181</v>
      </c>
      <c r="F37" s="162" t="s">
        <v>124</v>
      </c>
      <c r="G37" s="236" t="s">
        <v>182</v>
      </c>
      <c r="H37" s="236"/>
      <c r="I37" s="236"/>
      <c r="J37" s="237" t="s">
        <v>183</v>
      </c>
      <c r="K37" s="237"/>
      <c r="L37" s="237"/>
      <c r="M37" s="237"/>
      <c r="N37" s="237"/>
      <c r="O37" s="237"/>
      <c r="P37" s="237"/>
      <c r="Q37" s="237"/>
      <c r="R37" s="237"/>
      <c r="S37" s="163" t="s">
        <v>128</v>
      </c>
      <c r="T37" s="242"/>
      <c r="U37" s="242"/>
      <c r="V37" s="242"/>
      <c r="W37" s="126" t="s">
        <v>184</v>
      </c>
      <c r="X37" s="164">
        <f t="shared" si="0"/>
        <v>39332</v>
      </c>
      <c r="Y37" s="165"/>
      <c r="Z37" s="165"/>
      <c r="AA37" s="165"/>
      <c r="AB37" s="165"/>
      <c r="AC37" s="165"/>
      <c r="AD37" s="165"/>
      <c r="AE37" s="239"/>
      <c r="AF37" s="239"/>
      <c r="AG37" s="239"/>
      <c r="AH37" s="239"/>
      <c r="AI37" s="239"/>
      <c r="AJ37" s="239"/>
      <c r="AK37" s="239"/>
      <c r="AL37" s="239"/>
      <c r="AM37" s="239"/>
    </row>
    <row r="38" spans="1:39" ht="15" customHeight="1">
      <c r="A38" s="234"/>
      <c r="B38" s="235"/>
      <c r="C38" s="234"/>
      <c r="D38" s="234"/>
      <c r="E38" s="178">
        <f>IF(AK30="","",IF(AK30=2,E30,G30))</f>
      </c>
      <c r="F38" s="167" t="s">
        <v>124</v>
      </c>
      <c r="G38" s="240">
        <f>IF(AK32="","",IF(AK32=2,E32,G32))</f>
      </c>
      <c r="H38" s="240"/>
      <c r="I38" s="240"/>
      <c r="J38" s="169"/>
      <c r="K38" s="167" t="s">
        <v>124</v>
      </c>
      <c r="L38" s="170"/>
      <c r="M38" s="171"/>
      <c r="N38" s="167" t="s">
        <v>124</v>
      </c>
      <c r="O38" s="170"/>
      <c r="P38" s="171"/>
      <c r="Q38" s="167" t="s">
        <v>124</v>
      </c>
      <c r="R38" s="172"/>
      <c r="S38" s="168" t="s">
        <v>128</v>
      </c>
      <c r="T38" s="241"/>
      <c r="U38" s="241"/>
      <c r="V38" s="241"/>
      <c r="W38" s="126" t="s">
        <v>184</v>
      </c>
      <c r="X38" s="164">
        <f t="shared" si="0"/>
        <v>39332</v>
      </c>
      <c r="Y38" s="173">
        <f>IF(L38="","",IF(J38&gt;L38,1,0))</f>
      </c>
      <c r="Z38" s="173">
        <f>IF(O38="","",IF(M38&gt;O38,1,0))</f>
      </c>
      <c r="AA38" s="173">
        <f>IF(R38="","",IF(P38&gt;R38,1,0))</f>
      </c>
      <c r="AB38" s="173">
        <f>IF(Y38="","",IF(Y38=0,1,0))</f>
      </c>
      <c r="AC38" s="173">
        <f>IF(Z38="","",IF(Z38=0,1,0))</f>
      </c>
      <c r="AD38" s="173">
        <f>IF(AA38="","",IF(AA38=0,1,0))</f>
      </c>
      <c r="AE38" s="174">
        <f>IF(O38="","",IF(P38=0,J38+M38,J38+M38+P38))</f>
      </c>
      <c r="AF38" s="175" t="s">
        <v>124</v>
      </c>
      <c r="AG38" s="176">
        <f>IF(O38="","",IF(R38="",L38+O38,L38+O38+R38))</f>
      </c>
      <c r="AH38" s="174">
        <f>IF(Z38="","",IF(AA38="",Y38+Z38,Y38+Z38+AA38))</f>
      </c>
      <c r="AI38" s="175" t="s">
        <v>124</v>
      </c>
      <c r="AJ38" s="176">
        <f>IF(Z38="","",IF(AD38="",AB38+AC38,AB38+AC38+AD38))</f>
      </c>
      <c r="AK38" s="174">
        <f>IF(Z38="","",IF(AH38=2,2,IF(AJ38=2,0,"")))</f>
      </c>
      <c r="AL38" s="175" t="s">
        <v>124</v>
      </c>
      <c r="AM38" s="176">
        <f>IF(AK38="","",IF(AJ38=2,2,0))</f>
      </c>
    </row>
    <row r="39" spans="25:39" ht="12.75">
      <c r="Y39" s="149"/>
      <c r="Z39" s="149"/>
      <c r="AA39" s="149"/>
      <c r="AB39" s="149"/>
      <c r="AC39" s="149"/>
      <c r="AD39" s="149"/>
      <c r="AE39" s="179"/>
      <c r="AF39" s="179"/>
      <c r="AG39" s="179"/>
      <c r="AH39" s="179"/>
      <c r="AI39" s="179"/>
      <c r="AJ39" s="179"/>
      <c r="AK39" s="179"/>
      <c r="AL39" s="179"/>
      <c r="AM39" s="179"/>
    </row>
    <row r="40" spans="25:39" ht="12.75">
      <c r="Y40" s="149"/>
      <c r="Z40" s="149"/>
      <c r="AA40" s="149"/>
      <c r="AB40" s="149"/>
      <c r="AC40" s="149"/>
      <c r="AD40" s="149"/>
      <c r="AE40" s="179"/>
      <c r="AF40" s="179"/>
      <c r="AG40" s="179"/>
      <c r="AH40" s="179"/>
      <c r="AI40" s="179"/>
      <c r="AJ40" s="179"/>
      <c r="AK40" s="179"/>
      <c r="AL40" s="179"/>
      <c r="AM40" s="179"/>
    </row>
    <row r="41" spans="25:39" ht="12.75">
      <c r="Y41" s="149"/>
      <c r="Z41" s="149"/>
      <c r="AA41" s="149"/>
      <c r="AB41" s="149"/>
      <c r="AC41" s="149"/>
      <c r="AD41" s="149"/>
      <c r="AE41" s="179"/>
      <c r="AF41" s="179"/>
      <c r="AG41" s="179"/>
      <c r="AH41" s="179"/>
      <c r="AI41" s="179"/>
      <c r="AJ41" s="179"/>
      <c r="AK41" s="179"/>
      <c r="AL41" s="179"/>
      <c r="AM41" s="179"/>
    </row>
    <row r="42" spans="25:39" ht="12.75">
      <c r="Y42" s="149"/>
      <c r="Z42" s="149"/>
      <c r="AA42" s="149"/>
      <c r="AB42" s="149"/>
      <c r="AC42" s="149"/>
      <c r="AD42" s="149"/>
      <c r="AE42" s="179"/>
      <c r="AF42" s="179"/>
      <c r="AG42" s="179"/>
      <c r="AH42" s="179"/>
      <c r="AI42" s="179"/>
      <c r="AJ42" s="179"/>
      <c r="AK42" s="179"/>
      <c r="AL42" s="179"/>
      <c r="AM42" s="179"/>
    </row>
    <row r="43" spans="25:39" ht="12.75">
      <c r="Y43" s="149"/>
      <c r="Z43" s="149"/>
      <c r="AA43" s="149"/>
      <c r="AB43" s="149"/>
      <c r="AC43" s="149"/>
      <c r="AD43" s="149"/>
      <c r="AE43" s="179"/>
      <c r="AF43" s="179"/>
      <c r="AG43" s="179"/>
      <c r="AH43" s="179"/>
      <c r="AI43" s="179"/>
      <c r="AJ43" s="179"/>
      <c r="AK43" s="179"/>
      <c r="AL43" s="179"/>
      <c r="AM43" s="179"/>
    </row>
    <row r="44" spans="25:39" ht="12.75">
      <c r="Y44" s="149"/>
      <c r="Z44" s="149"/>
      <c r="AA44" s="149"/>
      <c r="AB44" s="149"/>
      <c r="AC44" s="149"/>
      <c r="AD44" s="149"/>
      <c r="AE44" s="179"/>
      <c r="AF44" s="179"/>
      <c r="AG44" s="179"/>
      <c r="AH44" s="179"/>
      <c r="AI44" s="179"/>
      <c r="AJ44" s="179"/>
      <c r="AK44" s="179"/>
      <c r="AL44" s="179"/>
      <c r="AM44" s="179"/>
    </row>
    <row r="45" spans="25:39" ht="12.75">
      <c r="Y45" s="149"/>
      <c r="Z45" s="149"/>
      <c r="AA45" s="149"/>
      <c r="AB45" s="149"/>
      <c r="AC45" s="149"/>
      <c r="AD45" s="149"/>
      <c r="AE45" s="179"/>
      <c r="AF45" s="179"/>
      <c r="AG45" s="179"/>
      <c r="AH45" s="179"/>
      <c r="AI45" s="179"/>
      <c r="AJ45" s="179"/>
      <c r="AK45" s="179"/>
      <c r="AL45" s="179"/>
      <c r="AM45" s="179"/>
    </row>
    <row r="46" spans="25:39" ht="12.75">
      <c r="Y46" s="149"/>
      <c r="Z46" s="149"/>
      <c r="AA46" s="149"/>
      <c r="AB46" s="149"/>
      <c r="AC46" s="149"/>
      <c r="AD46" s="149"/>
      <c r="AE46" s="179"/>
      <c r="AF46" s="179"/>
      <c r="AG46" s="179"/>
      <c r="AH46" s="179"/>
      <c r="AI46" s="179"/>
      <c r="AJ46" s="179"/>
      <c r="AK46" s="179"/>
      <c r="AL46" s="179"/>
      <c r="AM46" s="179"/>
    </row>
    <row r="47" spans="25:39" ht="12.75">
      <c r="Y47" s="149"/>
      <c r="Z47" s="149"/>
      <c r="AA47" s="149"/>
      <c r="AB47" s="149"/>
      <c r="AC47" s="149"/>
      <c r="AD47" s="149"/>
      <c r="AE47" s="179"/>
      <c r="AF47" s="179"/>
      <c r="AG47" s="179"/>
      <c r="AH47" s="179"/>
      <c r="AI47" s="179"/>
      <c r="AJ47" s="179"/>
      <c r="AK47" s="179"/>
      <c r="AL47" s="179"/>
      <c r="AM47" s="179"/>
    </row>
    <row r="48" spans="25:39" ht="12.75">
      <c r="Y48" s="149"/>
      <c r="Z48" s="149"/>
      <c r="AA48" s="149"/>
      <c r="AB48" s="149"/>
      <c r="AC48" s="149"/>
      <c r="AD48" s="149"/>
      <c r="AE48" s="179"/>
      <c r="AF48" s="179"/>
      <c r="AG48" s="179"/>
      <c r="AH48" s="179"/>
      <c r="AI48" s="179"/>
      <c r="AJ48" s="179"/>
      <c r="AK48" s="179"/>
      <c r="AL48" s="179"/>
      <c r="AM48" s="179"/>
    </row>
    <row r="49" spans="25:39" ht="12.75">
      <c r="Y49" s="149"/>
      <c r="Z49" s="149"/>
      <c r="AA49" s="149"/>
      <c r="AB49" s="149"/>
      <c r="AC49" s="149"/>
      <c r="AD49" s="149"/>
      <c r="AE49" s="179"/>
      <c r="AF49" s="179"/>
      <c r="AG49" s="179"/>
      <c r="AH49" s="179"/>
      <c r="AI49" s="179"/>
      <c r="AJ49" s="179"/>
      <c r="AK49" s="179"/>
      <c r="AL49" s="179"/>
      <c r="AM49" s="179"/>
    </row>
    <row r="50" spans="25:39" ht="12.75">
      <c r="Y50" s="151"/>
      <c r="Z50" s="151"/>
      <c r="AA50" s="151"/>
      <c r="AB50" s="151"/>
      <c r="AC50" s="151"/>
      <c r="AD50" s="151"/>
      <c r="AE50" s="180"/>
      <c r="AF50" s="180"/>
      <c r="AG50" s="180"/>
      <c r="AH50" s="180"/>
      <c r="AI50" s="180"/>
      <c r="AJ50" s="180"/>
      <c r="AK50" s="180"/>
      <c r="AL50" s="180"/>
      <c r="AM50" s="180"/>
    </row>
    <row r="51" spans="25:39" ht="12.75">
      <c r="Y51" s="151"/>
      <c r="Z51" s="151"/>
      <c r="AA51" s="151"/>
      <c r="AB51" s="151"/>
      <c r="AC51" s="151"/>
      <c r="AD51" s="151"/>
      <c r="AE51" s="180"/>
      <c r="AF51" s="180"/>
      <c r="AG51" s="180"/>
      <c r="AH51" s="180"/>
      <c r="AI51" s="180"/>
      <c r="AJ51" s="180"/>
      <c r="AK51" s="180"/>
      <c r="AL51" s="180"/>
      <c r="AM51" s="180"/>
    </row>
    <row r="52" spans="25:39" ht="12.75">
      <c r="Y52" s="151"/>
      <c r="Z52" s="151"/>
      <c r="AA52" s="151"/>
      <c r="AB52" s="151"/>
      <c r="AC52" s="151"/>
      <c r="AD52" s="151"/>
      <c r="AE52" s="180"/>
      <c r="AF52" s="180"/>
      <c r="AG52" s="180"/>
      <c r="AH52" s="180"/>
      <c r="AI52" s="180"/>
      <c r="AJ52" s="180"/>
      <c r="AK52" s="180"/>
      <c r="AL52" s="180"/>
      <c r="AM52" s="180"/>
    </row>
    <row r="53" spans="25:39" ht="12.75">
      <c r="Y53" s="151"/>
      <c r="Z53" s="151"/>
      <c r="AA53" s="151"/>
      <c r="AB53" s="151"/>
      <c r="AC53" s="151"/>
      <c r="AD53" s="151"/>
      <c r="AE53" s="180"/>
      <c r="AF53" s="180"/>
      <c r="AG53" s="180"/>
      <c r="AH53" s="180"/>
      <c r="AI53" s="180"/>
      <c r="AJ53" s="180"/>
      <c r="AK53" s="180"/>
      <c r="AL53" s="180"/>
      <c r="AM53" s="180"/>
    </row>
    <row r="54" spans="25:39" ht="12.75">
      <c r="Y54" s="151"/>
      <c r="Z54" s="151"/>
      <c r="AA54" s="151"/>
      <c r="AB54" s="151"/>
      <c r="AC54" s="151"/>
      <c r="AD54" s="151"/>
      <c r="AE54" s="180"/>
      <c r="AF54" s="180"/>
      <c r="AG54" s="180"/>
      <c r="AH54" s="180"/>
      <c r="AI54" s="180"/>
      <c r="AJ54" s="180"/>
      <c r="AK54" s="180"/>
      <c r="AL54" s="180"/>
      <c r="AM54" s="180"/>
    </row>
    <row r="55" spans="25:39" ht="12.75">
      <c r="Y55" s="151"/>
      <c r="Z55" s="151"/>
      <c r="AA55" s="151"/>
      <c r="AB55" s="151"/>
      <c r="AC55" s="151"/>
      <c r="AD55" s="151"/>
      <c r="AE55" s="180"/>
      <c r="AF55" s="180"/>
      <c r="AG55" s="180"/>
      <c r="AH55" s="180"/>
      <c r="AI55" s="180"/>
      <c r="AJ55" s="180"/>
      <c r="AK55" s="180"/>
      <c r="AL55" s="180"/>
      <c r="AM55" s="180"/>
    </row>
  </sheetData>
  <mergeCells count="165">
    <mergeCell ref="AH37:AJ37"/>
    <mergeCell ref="AK37:AM37"/>
    <mergeCell ref="G38:I38"/>
    <mergeCell ref="T38:V38"/>
    <mergeCell ref="G37:I37"/>
    <mergeCell ref="J37:R37"/>
    <mergeCell ref="T37:V37"/>
    <mergeCell ref="AE37:AG37"/>
    <mergeCell ref="A37:A38"/>
    <mergeCell ref="B37:B38"/>
    <mergeCell ref="C37:C38"/>
    <mergeCell ref="D37:D38"/>
    <mergeCell ref="AH35:AJ35"/>
    <mergeCell ref="AK35:AM35"/>
    <mergeCell ref="G36:I36"/>
    <mergeCell ref="T36:V36"/>
    <mergeCell ref="G35:I35"/>
    <mergeCell ref="J35:R35"/>
    <mergeCell ref="T35:V35"/>
    <mergeCell ref="AE35:AG35"/>
    <mergeCell ref="A35:A36"/>
    <mergeCell ref="B35:B36"/>
    <mergeCell ref="C35:C36"/>
    <mergeCell ref="D35:D36"/>
    <mergeCell ref="AH33:AJ33"/>
    <mergeCell ref="AK33:AM33"/>
    <mergeCell ref="G34:I34"/>
    <mergeCell ref="T34:V34"/>
    <mergeCell ref="G33:I33"/>
    <mergeCell ref="J33:R33"/>
    <mergeCell ref="T33:V33"/>
    <mergeCell ref="AE33:AG33"/>
    <mergeCell ref="A33:A34"/>
    <mergeCell ref="B33:B34"/>
    <mergeCell ref="C33:C34"/>
    <mergeCell ref="D33:D34"/>
    <mergeCell ref="AH31:AJ31"/>
    <mergeCell ref="AK31:AM31"/>
    <mergeCell ref="G32:I32"/>
    <mergeCell ref="T32:V32"/>
    <mergeCell ref="G31:I31"/>
    <mergeCell ref="J31:R31"/>
    <mergeCell ref="T31:V31"/>
    <mergeCell ref="AE31:AG31"/>
    <mergeCell ref="A31:A32"/>
    <mergeCell ref="B31:B32"/>
    <mergeCell ref="C31:C32"/>
    <mergeCell ref="D31:D32"/>
    <mergeCell ref="AH29:AJ29"/>
    <mergeCell ref="AK29:AM29"/>
    <mergeCell ref="G30:I30"/>
    <mergeCell ref="T30:V30"/>
    <mergeCell ref="G29:I29"/>
    <mergeCell ref="J29:R29"/>
    <mergeCell ref="T29:V29"/>
    <mergeCell ref="AE29:AG29"/>
    <mergeCell ref="A29:A30"/>
    <mergeCell ref="B29:B30"/>
    <mergeCell ref="C29:C30"/>
    <mergeCell ref="D29:D30"/>
    <mergeCell ref="AH27:AJ27"/>
    <mergeCell ref="AK27:AM27"/>
    <mergeCell ref="G28:I28"/>
    <mergeCell ref="T28:V28"/>
    <mergeCell ref="G27:I27"/>
    <mergeCell ref="J27:R27"/>
    <mergeCell ref="T27:V27"/>
    <mergeCell ref="AE27:AG27"/>
    <mergeCell ref="A27:A28"/>
    <mergeCell ref="B27:B28"/>
    <mergeCell ref="C27:C28"/>
    <mergeCell ref="D27:D28"/>
    <mergeCell ref="AH25:AJ25"/>
    <mergeCell ref="AK25:AM25"/>
    <mergeCell ref="G26:I26"/>
    <mergeCell ref="T26:V26"/>
    <mergeCell ref="G25:I25"/>
    <mergeCell ref="J25:R25"/>
    <mergeCell ref="T25:V25"/>
    <mergeCell ref="AE25:AG25"/>
    <mergeCell ref="A25:A26"/>
    <mergeCell ref="B25:B26"/>
    <mergeCell ref="C25:C26"/>
    <mergeCell ref="D25:D26"/>
    <mergeCell ref="AH23:AJ23"/>
    <mergeCell ref="AK23:AM23"/>
    <mergeCell ref="G24:I24"/>
    <mergeCell ref="T24:V24"/>
    <mergeCell ref="G23:I23"/>
    <mergeCell ref="J23:R23"/>
    <mergeCell ref="T23:V23"/>
    <mergeCell ref="AE23:AG23"/>
    <mergeCell ref="A23:A24"/>
    <mergeCell ref="B23:B24"/>
    <mergeCell ref="C23:C24"/>
    <mergeCell ref="D23:D24"/>
    <mergeCell ref="AH21:AJ21"/>
    <mergeCell ref="AK21:AM21"/>
    <mergeCell ref="G22:I22"/>
    <mergeCell ref="T22:V22"/>
    <mergeCell ref="G21:I21"/>
    <mergeCell ref="J21:R21"/>
    <mergeCell ref="T21:V21"/>
    <mergeCell ref="AE21:AG21"/>
    <mergeCell ref="A21:A22"/>
    <mergeCell ref="B21:B22"/>
    <mergeCell ref="C21:C22"/>
    <mergeCell ref="D21:D22"/>
    <mergeCell ref="AH19:AJ19"/>
    <mergeCell ref="AK19:AM19"/>
    <mergeCell ref="G20:I20"/>
    <mergeCell ref="T20:V20"/>
    <mergeCell ref="G19:I19"/>
    <mergeCell ref="J19:R19"/>
    <mergeCell ref="T19:V19"/>
    <mergeCell ref="AE19:AG19"/>
    <mergeCell ref="A19:A20"/>
    <mergeCell ref="B19:B20"/>
    <mergeCell ref="C19:C20"/>
    <mergeCell ref="D19:D20"/>
    <mergeCell ref="AH17:AJ17"/>
    <mergeCell ref="AK17:AM17"/>
    <mergeCell ref="G18:I18"/>
    <mergeCell ref="T18:V18"/>
    <mergeCell ref="G17:I17"/>
    <mergeCell ref="J17:R17"/>
    <mergeCell ref="T17:V17"/>
    <mergeCell ref="AE17:AG17"/>
    <mergeCell ref="A17:A18"/>
    <mergeCell ref="B17:B18"/>
    <mergeCell ref="C17:C18"/>
    <mergeCell ref="D17:D18"/>
    <mergeCell ref="AH15:AJ16"/>
    <mergeCell ref="AK15:AM16"/>
    <mergeCell ref="J16:L16"/>
    <mergeCell ref="M16:O16"/>
    <mergeCell ref="P16:R16"/>
    <mergeCell ref="AB15:AB16"/>
    <mergeCell ref="AC15:AC16"/>
    <mergeCell ref="AD15:AD16"/>
    <mergeCell ref="AE15:AG16"/>
    <mergeCell ref="T15:V16"/>
    <mergeCell ref="Y15:Y16"/>
    <mergeCell ref="Z15:Z16"/>
    <mergeCell ref="AA15:AA16"/>
    <mergeCell ref="G10:Q10"/>
    <mergeCell ref="A14:S14"/>
    <mergeCell ref="A15:A16"/>
    <mergeCell ref="B15:B16"/>
    <mergeCell ref="C15:C16"/>
    <mergeCell ref="D15:D16"/>
    <mergeCell ref="E15:E16"/>
    <mergeCell ref="F15:F16"/>
    <mergeCell ref="G15:I16"/>
    <mergeCell ref="J15:R15"/>
    <mergeCell ref="G6:I6"/>
    <mergeCell ref="J6:R6"/>
    <mergeCell ref="D8:E8"/>
    <mergeCell ref="H8:N8"/>
    <mergeCell ref="R8:S8"/>
    <mergeCell ref="D1:S1"/>
    <mergeCell ref="D2:T2"/>
    <mergeCell ref="A3:V3"/>
    <mergeCell ref="A4:I4"/>
    <mergeCell ref="J4:V4"/>
  </mergeCells>
  <conditionalFormatting sqref="A14:S14">
    <cfRule type="cellIs" priority="1" dxfId="0" operator="notEqual" stopIfTrue="1">
      <formula>""</formula>
    </cfRule>
  </conditionalFormatting>
  <printOptions horizontalCentered="1"/>
  <pageMargins left="0.19652777777777777" right="0" top="0.39375" bottom="0" header="0.5118055555555556" footer="0.5118055555555556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WTV </cp:lastModifiedBy>
  <dcterms:created xsi:type="dcterms:W3CDTF">2008-08-26T12:55:26Z</dcterms:created>
  <dcterms:modified xsi:type="dcterms:W3CDTF">2008-08-26T12:55:30Z</dcterms:modified>
  <cp:category/>
  <cp:version/>
  <cp:contentType/>
  <cp:contentStatus/>
</cp:coreProperties>
</file>